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Form14" sheetId="1" r:id="rId1"/>
  </sheets>
  <definedNames>
    <definedName name="Asama0">Form14!$B$2</definedName>
    <definedName name="Asama1">Form14!$B$3</definedName>
    <definedName name="Asama2">Form14!$B$4</definedName>
    <definedName name="AsamaAd0">Form14!$C$2</definedName>
    <definedName name="AsamaAd1">Form14!$C$3</definedName>
    <definedName name="AsamaAd2">Form14!$C$4</definedName>
    <definedName name="AyAd">Form14!$C$5</definedName>
    <definedName name="AyNo">Form14!$B$5</definedName>
    <definedName name="ButceYil">Form14!$B$1</definedName>
    <definedName name="KurAd">Form14!$C$6</definedName>
    <definedName name="KurKod">Form14!$B$6</definedName>
    <definedName name="_xlnm.Print_Area" localSheetId="0">Form14!$E$12:$O$76</definedName>
    <definedName name="SatirBaslik">Form14!$A$20:$C$68</definedName>
    <definedName name="SutunBaslik">Form14!$E$1:$O$4</definedName>
    <definedName name="TahminAsama">Form14!$B$7</definedName>
    <definedName name="TahminAsamaAd">Form14!$C$7</definedName>
  </definedNames>
  <calcPr calcId="114210"/>
</workbook>
</file>

<file path=xl/calcChain.xml><?xml version="1.0" encoding="utf-8"?>
<calcChain xmlns="http://schemas.openxmlformats.org/spreadsheetml/2006/main">
  <c r="F2" i="1"/>
  <c r="G2"/>
  <c r="H2"/>
  <c r="I2"/>
  <c r="J2"/>
  <c r="K2"/>
  <c r="L2"/>
  <c r="M2"/>
  <c r="N2"/>
  <c r="O2"/>
  <c r="O4"/>
  <c r="E12"/>
  <c r="F14"/>
  <c r="F15"/>
  <c r="G17"/>
  <c r="J17"/>
  <c r="M17"/>
  <c r="O19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G42"/>
  <c r="H42"/>
  <c r="I42"/>
  <c r="J42"/>
  <c r="K42"/>
  <c r="L42"/>
  <c r="M42"/>
  <c r="N42"/>
  <c r="O42"/>
  <c r="B43"/>
  <c r="B44"/>
  <c r="B45"/>
  <c r="B46"/>
  <c r="B47"/>
  <c r="B48"/>
  <c r="B49"/>
  <c r="B50"/>
  <c r="G51"/>
  <c r="H51"/>
  <c r="H71"/>
  <c r="H72"/>
  <c r="I51"/>
  <c r="J51"/>
  <c r="J71"/>
  <c r="J72"/>
  <c r="K51"/>
  <c r="L51"/>
  <c r="L71"/>
  <c r="L72"/>
  <c r="M51"/>
  <c r="N51"/>
  <c r="N71"/>
  <c r="N72"/>
  <c r="O51"/>
  <c r="B52"/>
  <c r="B53"/>
  <c r="B54"/>
  <c r="B55"/>
  <c r="B56"/>
  <c r="B57"/>
  <c r="B58"/>
  <c r="B59"/>
  <c r="B60"/>
  <c r="G61"/>
  <c r="H61"/>
  <c r="H73"/>
  <c r="I61"/>
  <c r="J61"/>
  <c r="J73"/>
  <c r="K61"/>
  <c r="L61"/>
  <c r="L73"/>
  <c r="M61"/>
  <c r="N61"/>
  <c r="N73"/>
  <c r="O61"/>
  <c r="B62"/>
  <c r="B63"/>
  <c r="G64"/>
  <c r="H64"/>
  <c r="I64"/>
  <c r="J64"/>
  <c r="K64"/>
  <c r="L64"/>
  <c r="M64"/>
  <c r="N64"/>
  <c r="O64"/>
  <c r="B65"/>
  <c r="B66"/>
  <c r="G67"/>
  <c r="H67"/>
  <c r="I67"/>
  <c r="J67"/>
  <c r="K67"/>
  <c r="L67"/>
  <c r="M67"/>
  <c r="N67"/>
  <c r="O67"/>
  <c r="B68"/>
  <c r="G70"/>
  <c r="H70"/>
  <c r="I70"/>
  <c r="J70"/>
  <c r="K70"/>
  <c r="L70"/>
  <c r="M70"/>
  <c r="N70"/>
  <c r="O70"/>
  <c r="G71"/>
  <c r="G72"/>
  <c r="G76"/>
  <c r="I71"/>
  <c r="I72"/>
  <c r="I76"/>
  <c r="K71"/>
  <c r="K72"/>
  <c r="K76"/>
  <c r="M71"/>
  <c r="M72"/>
  <c r="M76"/>
  <c r="O71"/>
  <c r="O72"/>
  <c r="O76"/>
  <c r="G73"/>
  <c r="I73"/>
  <c r="K73"/>
  <c r="M73"/>
  <c r="O73"/>
  <c r="G74"/>
  <c r="H74"/>
  <c r="I74"/>
  <c r="J74"/>
  <c r="K74"/>
  <c r="L74"/>
  <c r="M74"/>
  <c r="N74"/>
  <c r="O74"/>
  <c r="G75"/>
  <c r="H75"/>
  <c r="I75"/>
  <c r="J75"/>
  <c r="K75"/>
  <c r="L75"/>
  <c r="M75"/>
  <c r="N75"/>
  <c r="O75"/>
  <c r="N76"/>
  <c r="L76"/>
  <c r="J76"/>
  <c r="H76"/>
</calcChain>
</file>

<file path=xl/sharedStrings.xml><?xml version="1.0" encoding="utf-8"?>
<sst xmlns="http://schemas.openxmlformats.org/spreadsheetml/2006/main" count="584" uniqueCount="134">
  <si>
    <t>YIL:</t>
  </si>
  <si>
    <t/>
  </si>
  <si>
    <t>FORMUL</t>
  </si>
  <si>
    <t>ABSEKO</t>
  </si>
  <si>
    <t>ABSODENEK</t>
  </si>
  <si>
    <t>ABSBUTCE</t>
  </si>
  <si>
    <t>ABSHARCAMA</t>
  </si>
  <si>
    <t>AŞAMA 1:</t>
  </si>
  <si>
    <t>YIL</t>
  </si>
  <si>
    <t>AŞAMA 2:</t>
  </si>
  <si>
    <t>ASAMA</t>
  </si>
  <si>
    <t>AŞAMA 3:</t>
  </si>
  <si>
    <t>AY</t>
  </si>
  <si>
    <t>AY:</t>
  </si>
  <si>
    <t>KURUM:</t>
  </si>
  <si>
    <t>TAHMİNİ AŞAMA:</t>
  </si>
  <si>
    <t>(EKONOMİK II.DÜZEY)</t>
  </si>
  <si>
    <t>KURUM</t>
  </si>
  <si>
    <t>EKONOMİK KODLAR</t>
  </si>
  <si>
    <t>KBÖ</t>
  </si>
  <si>
    <t>K.B.Ö</t>
  </si>
  <si>
    <t>YIL SONU</t>
  </si>
  <si>
    <t>HARCAMA</t>
  </si>
  <si>
    <t xml:space="preserve">TOPLAM </t>
  </si>
  <si>
    <t xml:space="preserve">FORMUL </t>
  </si>
  <si>
    <t>KURKOD</t>
  </si>
  <si>
    <t>EKOKOD</t>
  </si>
  <si>
    <t>KOD</t>
  </si>
  <si>
    <t>AÇIKLAMA</t>
  </si>
  <si>
    <t>ÖDENEK</t>
  </si>
  <si>
    <t>01.1</t>
  </si>
  <si>
    <t>01.2</t>
  </si>
  <si>
    <t>01.3</t>
  </si>
  <si>
    <t>01.4</t>
  </si>
  <si>
    <t>01.5</t>
  </si>
  <si>
    <t>01</t>
  </si>
  <si>
    <t>PERSONEL GİDERLERİ</t>
  </si>
  <si>
    <t>02.1</t>
  </si>
  <si>
    <t>02.2</t>
  </si>
  <si>
    <t>02.3</t>
  </si>
  <si>
    <t>02.4</t>
  </si>
  <si>
    <t>02.5</t>
  </si>
  <si>
    <t>02</t>
  </si>
  <si>
    <t>SOSYAL GÜVENLİK KURUMLARINA DEVLET PRİMİ GİDERLERİ</t>
  </si>
  <si>
    <t>03.1</t>
  </si>
  <si>
    <t>03.2</t>
  </si>
  <si>
    <t>03.3</t>
  </si>
  <si>
    <t>03.4</t>
  </si>
  <si>
    <t>03.5</t>
  </si>
  <si>
    <t>03.6</t>
  </si>
  <si>
    <t>03.7</t>
  </si>
  <si>
    <t>03.8</t>
  </si>
  <si>
    <t>03.9</t>
  </si>
  <si>
    <t>X</t>
  </si>
  <si>
    <t>03</t>
  </si>
  <si>
    <t>MAL VE HİZMET ALIM GİDERLERİ</t>
  </si>
  <si>
    <t>04</t>
  </si>
  <si>
    <t>05.1</t>
  </si>
  <si>
    <t>05.2</t>
  </si>
  <si>
    <t>05.3</t>
  </si>
  <si>
    <t>05.4</t>
  </si>
  <si>
    <t>05.5</t>
  </si>
  <si>
    <t>05.6</t>
  </si>
  <si>
    <t>05.8</t>
  </si>
  <si>
    <t>05</t>
  </si>
  <si>
    <t>CARİ TRANSFERLER</t>
  </si>
  <si>
    <t>06.1</t>
  </si>
  <si>
    <t>06.2</t>
  </si>
  <si>
    <t>06.3</t>
  </si>
  <si>
    <t>06.4</t>
  </si>
  <si>
    <t>06.5</t>
  </si>
  <si>
    <t>06.6</t>
  </si>
  <si>
    <t>06.7</t>
  </si>
  <si>
    <t>06.8</t>
  </si>
  <si>
    <t>06.9</t>
  </si>
  <si>
    <t>06</t>
  </si>
  <si>
    <t>SERMAYE GİDERLERİ</t>
  </si>
  <si>
    <t>07.1</t>
  </si>
  <si>
    <t>07.2</t>
  </si>
  <si>
    <t>07</t>
  </si>
  <si>
    <t>SERMAYE TRANSFERLERİ</t>
  </si>
  <si>
    <t>08.1</t>
  </si>
  <si>
    <t>08.2</t>
  </si>
  <si>
    <t>08</t>
  </si>
  <si>
    <t>BORÇ VERME</t>
  </si>
  <si>
    <t>09</t>
  </si>
  <si>
    <t>PERSONEL (01 + 02)</t>
  </si>
  <si>
    <t>DİĞER CARİ (03 + 04 + 05)</t>
  </si>
  <si>
    <t>TOPLAM CARİ</t>
  </si>
  <si>
    <t>TOPLAM SERMAYE (06 + 07)</t>
  </si>
  <si>
    <t>0</t>
  </si>
  <si>
    <t>YEDEK ÖDENEKLER</t>
  </si>
  <si>
    <t>KURUM TOPLAMI</t>
  </si>
  <si>
    <t xml:space="preserve">38.37 - PAMUKKALE ÜNİVERSİTESİ </t>
  </si>
  <si>
    <t>Nisan</t>
  </si>
  <si>
    <t>38.37</t>
  </si>
  <si>
    <t>2012</t>
  </si>
  <si>
    <t>4</t>
  </si>
  <si>
    <t>MEMURLAR</t>
  </si>
  <si>
    <t>SÖZLEŞMELİ  PERSONEL</t>
  </si>
  <si>
    <t>İŞÇİLER</t>
  </si>
  <si>
    <t>GEÇİCİ PERSONEL</t>
  </si>
  <si>
    <t>DİĞER PERSONEL</t>
  </si>
  <si>
    <t>SÖZLEŞMELİ PERSONEL</t>
  </si>
  <si>
    <t>ÜRETİME YÖNELİK MAL VE MALZEME ALIMLARI</t>
  </si>
  <si>
    <t>TÜKETİME YÖNELİK MAL VE MALZEME ALIMLARI</t>
  </si>
  <si>
    <t>YOLLUKLAR</t>
  </si>
  <si>
    <t>GÖREV GİDERLERİ</t>
  </si>
  <si>
    <t>HİZMET ALIMLARI</t>
  </si>
  <si>
    <t>TEMSİL VE TANITMA GİDERLERİ</t>
  </si>
  <si>
    <t>MENKUL MAL,GAYRİMADDİ HAK ALIM, BAKIM VE ONARIM GİDERLERİ</t>
  </si>
  <si>
    <t>GAYRİMENKUL MAL BAKIM VE ONARIM GİDERLERİ</t>
  </si>
  <si>
    <t>TEDAVİ VE CENAZE GİDERLERİ</t>
  </si>
  <si>
    <t>FAİZ  GİDERLERİ</t>
  </si>
  <si>
    <t>GÖREV ZARARLARI</t>
  </si>
  <si>
    <t>HAZİNE YARDIMLARI</t>
  </si>
  <si>
    <t>KAR AMACI GÜTMEYEN KURULUŞLARA YAPILAN TRANSFERLER</t>
  </si>
  <si>
    <t>HANE HALKINA YAPILAN TRANSFERLER</t>
  </si>
  <si>
    <t>DEVLET SOSYAL GÜVENLİK KURUMLARINDAN HANE HALKINA YAPILAN FAYDA ÖDEMELERİ</t>
  </si>
  <si>
    <t>YURTDIŞINA YAPILAN TRANSFERLER</t>
  </si>
  <si>
    <t>GELİRLERDEN AYRILAN PAYLAR</t>
  </si>
  <si>
    <t>MAMUL MAL ALIMLARI</t>
  </si>
  <si>
    <t>MENKUL SERMAYE ÜRETİM GİDERLERİ</t>
  </si>
  <si>
    <t>GAYRİ MADDİ HAK ALIMLARI</t>
  </si>
  <si>
    <t>GAYRİMENKUL ALIMLARI VE KAMULAŞTIRMASI</t>
  </si>
  <si>
    <t>GAYRİMENKUL SERMAYE ÜRETİM GİDERLERİ</t>
  </si>
  <si>
    <t>MENKUL MALLARIN BÜYÜK ONARIM GİDERLERİ</t>
  </si>
  <si>
    <t>GAYRİMENKUL BÜYÜK ONARIM GİDERLERİ</t>
  </si>
  <si>
    <t xml:space="preserve">STOK ALIMLARI </t>
  </si>
  <si>
    <t>DİĞER SERMAYE GİDERLERİ</t>
  </si>
  <si>
    <t>YURTİÇİ SERMAYE TRANSFERLERİ</t>
  </si>
  <si>
    <t>YURTDIŞI SERMAYE TRANSFERLERİ</t>
  </si>
  <si>
    <t>YURTİÇİ BORÇ VERME</t>
  </si>
  <si>
    <t>YURTDIŞI BORÇ VERME</t>
  </si>
</sst>
</file>

<file path=xl/styles.xml><?xml version="1.0" encoding="utf-8"?>
<styleSheet xmlns="http://schemas.openxmlformats.org/spreadsheetml/2006/main">
  <fonts count="18">
    <font>
      <sz val="10"/>
      <name val="Arial Tur"/>
      <charset val="162"/>
    </font>
    <font>
      <sz val="10"/>
      <name val="Arial Tur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b/>
      <sz val="10"/>
      <name val="Tahoma"/>
      <family val="2"/>
      <charset val="162"/>
    </font>
    <font>
      <sz val="8"/>
      <name val="Arial Tur"/>
      <charset val="162"/>
    </font>
    <font>
      <sz val="12"/>
      <name val="Arial Tur"/>
      <family val="2"/>
      <charset val="162"/>
    </font>
    <font>
      <b/>
      <sz val="10"/>
      <name val="Arial Tur"/>
      <charset val="162"/>
    </font>
    <font>
      <sz val="10"/>
      <name val="Tahoma"/>
      <family val="2"/>
      <charset val="162"/>
    </font>
    <font>
      <b/>
      <sz val="12"/>
      <name val="Tahoma"/>
      <family val="2"/>
      <charset val="162"/>
    </font>
    <font>
      <sz val="10"/>
      <color indexed="8"/>
      <name val="Tahoma"/>
      <family val="2"/>
    </font>
    <font>
      <b/>
      <sz val="10"/>
      <color indexed="8"/>
      <name val="Tahoma"/>
      <family val="2"/>
      <charset val="162"/>
    </font>
    <font>
      <sz val="10"/>
      <color indexed="8"/>
      <name val="Tahoma"/>
      <family val="2"/>
      <charset val="162"/>
    </font>
    <font>
      <b/>
      <i/>
      <u/>
      <sz val="10"/>
      <name val="Tahoma"/>
      <family val="2"/>
      <charset val="162"/>
    </font>
    <font>
      <sz val="11"/>
      <name val="Tahoma"/>
      <family val="2"/>
      <charset val="162"/>
    </font>
    <font>
      <b/>
      <sz val="11"/>
      <name val="Tahoma"/>
      <family val="2"/>
      <charset val="162"/>
    </font>
    <font>
      <sz val="12"/>
      <name val="Tahoma"/>
      <family val="2"/>
      <charset val="162"/>
    </font>
    <font>
      <b/>
      <sz val="14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Alignment="0" applyProtection="0"/>
  </cellStyleXfs>
  <cellXfs count="144">
    <xf numFmtId="0" fontId="0" fillId="0" borderId="0" xfId="0"/>
    <xf numFmtId="0" fontId="2" fillId="0" borderId="0" xfId="0" applyFont="1" applyBorder="1"/>
    <xf numFmtId="3" fontId="2" fillId="0" borderId="0" xfId="0" applyNumberFormat="1" applyFont="1" applyBorder="1"/>
    <xf numFmtId="0" fontId="1" fillId="0" borderId="0" xfId="0" applyFont="1" applyProtection="1"/>
    <xf numFmtId="0" fontId="6" fillId="0" borderId="0" xfId="0" applyFont="1" applyProtection="1"/>
    <xf numFmtId="0" fontId="8" fillId="0" borderId="0" xfId="0" applyFont="1"/>
    <xf numFmtId="3" fontId="6" fillId="0" borderId="0" xfId="0" applyNumberFormat="1" applyFont="1" applyProtection="1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3" fontId="4" fillId="0" borderId="0" xfId="0" applyNumberFormat="1" applyFont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9" fontId="2" fillId="0" borderId="0" xfId="0" applyNumberFormat="1" applyFont="1" applyBorder="1"/>
    <xf numFmtId="49" fontId="0" fillId="0" borderId="0" xfId="0" applyNumberFormat="1"/>
    <xf numFmtId="49" fontId="8" fillId="0" borderId="0" xfId="0" applyNumberFormat="1" applyFont="1"/>
    <xf numFmtId="49" fontId="4" fillId="0" borderId="0" xfId="0" applyNumberFormat="1" applyFont="1"/>
    <xf numFmtId="0" fontId="11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Alignment="1" applyProtection="1">
      <alignment horizontal="left" vertical="center"/>
    </xf>
    <xf numFmtId="3" fontId="2" fillId="0" borderId="0" xfId="0" applyNumberFormat="1" applyFont="1" applyAlignment="1" applyProtection="1">
      <alignment vertical="center"/>
    </xf>
    <xf numFmtId="3" fontId="2" fillId="0" borderId="0" xfId="0" applyNumberFormat="1" applyFont="1" applyProtection="1"/>
    <xf numFmtId="0" fontId="14" fillId="0" borderId="0" xfId="0" applyFont="1"/>
    <xf numFmtId="49" fontId="14" fillId="0" borderId="0" xfId="0" applyNumberFormat="1" applyFont="1"/>
    <xf numFmtId="0" fontId="15" fillId="0" borderId="0" xfId="0" applyFont="1"/>
    <xf numFmtId="49" fontId="15" fillId="0" borderId="0" xfId="0" applyNumberFormat="1" applyFont="1"/>
    <xf numFmtId="0" fontId="15" fillId="0" borderId="0" xfId="0" applyFont="1" applyBorder="1"/>
    <xf numFmtId="49" fontId="15" fillId="0" borderId="0" xfId="0" applyNumberFormat="1" applyFont="1" applyBorder="1"/>
    <xf numFmtId="3" fontId="9" fillId="0" borderId="1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3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3" fontId="16" fillId="0" borderId="0" xfId="0" applyNumberFormat="1" applyFont="1" applyAlignment="1" applyProtection="1">
      <alignment vertical="center"/>
    </xf>
    <xf numFmtId="0" fontId="9" fillId="0" borderId="2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3" fontId="9" fillId="0" borderId="4" xfId="0" applyNumberFormat="1" applyFont="1" applyBorder="1" applyAlignment="1" applyProtection="1">
      <alignment horizontal="center" vertical="center"/>
    </xf>
    <xf numFmtId="3" fontId="9" fillId="0" borderId="5" xfId="0" applyNumberFormat="1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3" fontId="9" fillId="0" borderId="2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49" fontId="16" fillId="0" borderId="8" xfId="0" applyNumberFormat="1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vertical="center"/>
    </xf>
    <xf numFmtId="3" fontId="16" fillId="0" borderId="9" xfId="0" applyNumberFormat="1" applyFont="1" applyBorder="1" applyAlignment="1" applyProtection="1">
      <alignment vertical="center"/>
    </xf>
    <xf numFmtId="49" fontId="16" fillId="0" borderId="10" xfId="0" applyNumberFormat="1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vertical="center"/>
    </xf>
    <xf numFmtId="49" fontId="16" fillId="0" borderId="12" xfId="0" applyNumberFormat="1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vertical="center"/>
    </xf>
    <xf numFmtId="3" fontId="16" fillId="0" borderId="13" xfId="0" applyNumberFormat="1" applyFont="1" applyBorder="1" applyAlignment="1" applyProtection="1">
      <alignment vertical="center"/>
    </xf>
    <xf numFmtId="49" fontId="9" fillId="0" borderId="14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left" vertical="center"/>
    </xf>
    <xf numFmtId="3" fontId="9" fillId="0" borderId="15" xfId="0" applyNumberFormat="1" applyFont="1" applyBorder="1" applyAlignment="1" applyProtection="1">
      <alignment vertical="center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vertical="center" wrapText="1"/>
    </xf>
    <xf numFmtId="3" fontId="16" fillId="0" borderId="12" xfId="0" applyNumberFormat="1" applyFont="1" applyBorder="1" applyAlignment="1" applyProtection="1">
      <alignment horizontal="center" vertical="center"/>
    </xf>
    <xf numFmtId="3" fontId="9" fillId="0" borderId="14" xfId="0" applyNumberFormat="1" applyFont="1" applyBorder="1" applyAlignment="1" applyProtection="1">
      <alignment horizontal="center" vertical="center"/>
    </xf>
    <xf numFmtId="3" fontId="16" fillId="0" borderId="8" xfId="0" applyNumberFormat="1" applyFont="1" applyBorder="1" applyAlignment="1" applyProtection="1">
      <alignment horizontal="center" vertical="center"/>
    </xf>
    <xf numFmtId="3" fontId="9" fillId="0" borderId="16" xfId="0" applyNumberFormat="1" applyFont="1" applyBorder="1" applyAlignment="1" applyProtection="1">
      <alignment horizontal="center" vertical="center"/>
    </xf>
    <xf numFmtId="3" fontId="9" fillId="0" borderId="0" xfId="0" applyNumberFormat="1" applyFont="1" applyBorder="1" applyAlignment="1" applyProtection="1">
      <alignment horizontal="center" vertical="center"/>
    </xf>
    <xf numFmtId="3" fontId="9" fillId="0" borderId="0" xfId="0" applyNumberFormat="1" applyFont="1" applyBorder="1" applyAlignment="1" applyProtection="1">
      <alignment vertical="center"/>
    </xf>
    <xf numFmtId="0" fontId="17" fillId="0" borderId="0" xfId="0" applyFont="1"/>
    <xf numFmtId="49" fontId="17" fillId="0" borderId="0" xfId="0" applyNumberFormat="1" applyFont="1"/>
    <xf numFmtId="3" fontId="16" fillId="0" borderId="8" xfId="0" applyNumberFormat="1" applyFont="1" applyBorder="1" applyAlignment="1" applyProtection="1">
      <alignment vertical="center" shrinkToFit="1"/>
    </xf>
    <xf numFmtId="3" fontId="16" fillId="0" borderId="17" xfId="0" applyNumberFormat="1" applyFont="1" applyBorder="1" applyAlignment="1" applyProtection="1">
      <alignment vertical="center" shrinkToFit="1"/>
    </xf>
    <xf numFmtId="3" fontId="16" fillId="0" borderId="9" xfId="0" applyNumberFormat="1" applyFont="1" applyBorder="1" applyAlignment="1" applyProtection="1">
      <alignment vertical="center" shrinkToFit="1"/>
    </xf>
    <xf numFmtId="3" fontId="16" fillId="0" borderId="10" xfId="0" applyNumberFormat="1" applyFont="1" applyBorder="1" applyAlignment="1" applyProtection="1">
      <alignment vertical="center" shrinkToFit="1"/>
    </xf>
    <xf numFmtId="3" fontId="16" fillId="0" borderId="18" xfId="0" applyNumberFormat="1" applyFont="1" applyBorder="1" applyAlignment="1" applyProtection="1">
      <alignment vertical="center" shrinkToFit="1"/>
    </xf>
    <xf numFmtId="3" fontId="16" fillId="0" borderId="11" xfId="0" applyNumberFormat="1" applyFont="1" applyBorder="1" applyAlignment="1" applyProtection="1">
      <alignment vertical="center" shrinkToFit="1"/>
    </xf>
    <xf numFmtId="3" fontId="16" fillId="0" borderId="12" xfId="0" applyNumberFormat="1" applyFont="1" applyBorder="1" applyAlignment="1" applyProtection="1">
      <alignment vertical="center" shrinkToFit="1"/>
    </xf>
    <xf numFmtId="3" fontId="16" fillId="0" borderId="19" xfId="0" applyNumberFormat="1" applyFont="1" applyBorder="1" applyAlignment="1" applyProtection="1">
      <alignment vertical="center" shrinkToFit="1"/>
    </xf>
    <xf numFmtId="3" fontId="16" fillId="0" borderId="13" xfId="0" applyNumberFormat="1" applyFont="1" applyBorder="1" applyAlignment="1" applyProtection="1">
      <alignment vertical="center" shrinkToFit="1"/>
    </xf>
    <xf numFmtId="3" fontId="9" fillId="0" borderId="14" xfId="0" applyNumberFormat="1" applyFont="1" applyBorder="1" applyAlignment="1" applyProtection="1">
      <alignment vertical="center" shrinkToFit="1"/>
    </xf>
    <xf numFmtId="3" fontId="9" fillId="0" borderId="20" xfId="0" applyNumberFormat="1" applyFont="1" applyBorder="1" applyAlignment="1" applyProtection="1">
      <alignment vertical="center" shrinkToFit="1"/>
    </xf>
    <xf numFmtId="3" fontId="9" fillId="0" borderId="15" xfId="0" applyNumberFormat="1" applyFont="1" applyBorder="1" applyAlignment="1" applyProtection="1">
      <alignment vertical="center" shrinkToFit="1"/>
    </xf>
    <xf numFmtId="3" fontId="9" fillId="0" borderId="16" xfId="0" applyNumberFormat="1" applyFont="1" applyBorder="1" applyAlignment="1" applyProtection="1">
      <alignment vertical="center" shrinkToFit="1"/>
    </xf>
    <xf numFmtId="3" fontId="9" fillId="0" borderId="21" xfId="0" applyNumberFormat="1" applyFont="1" applyBorder="1" applyAlignment="1" applyProtection="1">
      <alignment vertical="center" shrinkToFit="1"/>
    </xf>
    <xf numFmtId="3" fontId="9" fillId="0" borderId="1" xfId="0" applyNumberFormat="1" applyFont="1" applyBorder="1" applyAlignment="1" applyProtection="1">
      <alignment vertical="center" shrinkToFit="1"/>
    </xf>
    <xf numFmtId="3" fontId="9" fillId="0" borderId="22" xfId="0" applyNumberFormat="1" applyFont="1" applyBorder="1" applyAlignment="1" applyProtection="1">
      <alignment vertical="center" shrinkToFit="1"/>
    </xf>
    <xf numFmtId="3" fontId="9" fillId="0" borderId="23" xfId="0" applyNumberFormat="1" applyFont="1" applyBorder="1" applyAlignment="1" applyProtection="1">
      <alignment vertical="center" shrinkToFit="1"/>
    </xf>
    <xf numFmtId="3" fontId="9" fillId="0" borderId="24" xfId="0" applyNumberFormat="1" applyFont="1" applyBorder="1" applyAlignment="1" applyProtection="1">
      <alignment vertical="center" shrinkToFit="1"/>
    </xf>
    <xf numFmtId="3" fontId="17" fillId="0" borderId="16" xfId="0" applyNumberFormat="1" applyFont="1" applyBorder="1" applyAlignment="1" applyProtection="1">
      <alignment vertical="center" shrinkToFit="1"/>
    </xf>
    <xf numFmtId="3" fontId="17" fillId="0" borderId="21" xfId="0" applyNumberFormat="1" applyFont="1" applyBorder="1" applyAlignment="1" applyProtection="1">
      <alignment vertical="center" shrinkToFit="1"/>
    </xf>
    <xf numFmtId="3" fontId="17" fillId="0" borderId="1" xfId="0" applyNumberFormat="1" applyFont="1" applyBorder="1" applyAlignment="1" applyProtection="1">
      <alignment vertical="center" shrinkToFit="1"/>
    </xf>
    <xf numFmtId="0" fontId="10" fillId="0" borderId="0" xfId="0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3" fillId="0" borderId="0" xfId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22" fontId="7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27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2"/>
  <sheetViews>
    <sheetView showGridLines="0" tabSelected="1" topLeftCell="D11" zoomScale="75" workbookViewId="0"/>
  </sheetViews>
  <sheetFormatPr defaultRowHeight="12.75"/>
  <cols>
    <col min="1" max="2" width="0" style="104" hidden="1" bestFit="1" customWidth="1"/>
    <col min="3" max="3" width="10.5703125" style="113" hidden="1" bestFit="1" customWidth="1"/>
    <col min="4" max="4" width="10.5703125" style="19" bestFit="1" customWidth="1"/>
    <col min="5" max="5" width="10.7109375" bestFit="1" customWidth="1"/>
    <col min="6" max="6" width="54.85546875" style="9" bestFit="1" customWidth="1"/>
    <col min="7" max="9" width="18.7109375" style="9" bestFit="1" customWidth="1"/>
    <col min="10" max="11" width="18.7109375" style="7" bestFit="1" customWidth="1"/>
    <col min="12" max="15" width="18.7109375" bestFit="1" customWidth="1"/>
  </cols>
  <sheetData>
    <row r="1" spans="1:15" hidden="1">
      <c r="A1" s="111" t="s">
        <v>0</v>
      </c>
      <c r="B1" s="102" t="s">
        <v>96</v>
      </c>
      <c r="E1" s="22" t="s">
        <v>2</v>
      </c>
      <c r="F1" s="23" t="s">
        <v>3</v>
      </c>
      <c r="G1" s="23" t="s">
        <v>4</v>
      </c>
      <c r="H1" s="23" t="s">
        <v>5</v>
      </c>
      <c r="I1" s="23" t="s">
        <v>6</v>
      </c>
      <c r="J1" s="23" t="s">
        <v>4</v>
      </c>
      <c r="K1" s="23" t="s">
        <v>5</v>
      </c>
      <c r="L1" s="23" t="s">
        <v>6</v>
      </c>
      <c r="M1" s="23" t="s">
        <v>4</v>
      </c>
      <c r="N1" s="23" t="s">
        <v>5</v>
      </c>
      <c r="O1" s="23" t="s">
        <v>6</v>
      </c>
    </row>
    <row r="2" spans="1:15" hidden="1">
      <c r="A2" s="22" t="s">
        <v>7</v>
      </c>
      <c r="B2" s="102" t="s">
        <v>1</v>
      </c>
      <c r="E2" s="22" t="s">
        <v>8</v>
      </c>
      <c r="F2" s="23" t="str">
        <f ca="1">ButceYil</f>
        <v>2012</v>
      </c>
      <c r="G2" s="23">
        <f ca="1">ButceYil-2</f>
        <v>2010</v>
      </c>
      <c r="H2" s="23">
        <f ca="1">ButceYil-2</f>
        <v>2010</v>
      </c>
      <c r="I2" s="23">
        <f ca="1">ButceYil-2</f>
        <v>2010</v>
      </c>
      <c r="J2" s="23">
        <f ca="1">ButceYil-1</f>
        <v>2011</v>
      </c>
      <c r="K2" s="23">
        <f ca="1">ButceYil-1</f>
        <v>2011</v>
      </c>
      <c r="L2" s="23">
        <f ca="1">ButceYil-1</f>
        <v>2011</v>
      </c>
      <c r="M2" s="23" t="str">
        <f ca="1">ButceYil</f>
        <v>2012</v>
      </c>
      <c r="N2" s="23" t="str">
        <f ca="1">ButceYil</f>
        <v>2012</v>
      </c>
      <c r="O2" s="23" t="str">
        <f ca="1">ButceYil</f>
        <v>2012</v>
      </c>
    </row>
    <row r="3" spans="1:15" hidden="1">
      <c r="A3" s="22" t="s">
        <v>9</v>
      </c>
      <c r="B3" s="102" t="s">
        <v>1</v>
      </c>
      <c r="E3" s="22" t="s">
        <v>10</v>
      </c>
      <c r="F3" s="23" t="s">
        <v>1</v>
      </c>
      <c r="G3" s="23">
        <v>6</v>
      </c>
      <c r="H3" s="23" t="s">
        <v>1</v>
      </c>
      <c r="I3" s="23" t="s">
        <v>1</v>
      </c>
      <c r="J3" s="23">
        <v>6</v>
      </c>
      <c r="K3" s="23" t="s">
        <v>1</v>
      </c>
      <c r="L3" s="23" t="s">
        <v>1</v>
      </c>
      <c r="M3" s="23">
        <v>6</v>
      </c>
      <c r="N3" s="23" t="s">
        <v>1</v>
      </c>
      <c r="O3" s="23" t="s">
        <v>1</v>
      </c>
    </row>
    <row r="4" spans="1:15" hidden="1">
      <c r="A4" s="22" t="s">
        <v>11</v>
      </c>
      <c r="B4" s="102" t="s">
        <v>1</v>
      </c>
      <c r="E4" s="24" t="s">
        <v>12</v>
      </c>
      <c r="F4" s="25" t="s">
        <v>1</v>
      </c>
      <c r="G4" s="25" t="s">
        <v>1</v>
      </c>
      <c r="H4" s="25" t="s">
        <v>1</v>
      </c>
      <c r="I4" s="26">
        <v>12</v>
      </c>
      <c r="J4" s="25" t="s">
        <v>1</v>
      </c>
      <c r="K4" s="25" t="s">
        <v>1</v>
      </c>
      <c r="L4" s="25">
        <v>12</v>
      </c>
      <c r="M4" s="25" t="s">
        <v>1</v>
      </c>
      <c r="N4" s="25" t="s">
        <v>1</v>
      </c>
      <c r="O4" s="25" t="str">
        <f ca="1">AyNo</f>
        <v>4</v>
      </c>
    </row>
    <row r="5" spans="1:15" hidden="1">
      <c r="A5" s="22" t="s">
        <v>13</v>
      </c>
      <c r="B5" s="102" t="s">
        <v>97</v>
      </c>
      <c r="C5" s="113" t="s">
        <v>94</v>
      </c>
      <c r="E5" s="25" t="s">
        <v>1</v>
      </c>
      <c r="F5" s="25" t="s">
        <v>1</v>
      </c>
      <c r="G5" s="25" t="s">
        <v>1</v>
      </c>
      <c r="H5" s="25" t="s">
        <v>1</v>
      </c>
      <c r="I5" s="25" t="s">
        <v>1</v>
      </c>
      <c r="J5" s="25" t="s">
        <v>1</v>
      </c>
      <c r="K5" s="25" t="s">
        <v>1</v>
      </c>
      <c r="L5" s="25" t="s">
        <v>1</v>
      </c>
      <c r="M5" s="25" t="s">
        <v>1</v>
      </c>
      <c r="N5" s="25" t="s">
        <v>1</v>
      </c>
      <c r="O5" s="25" t="s">
        <v>1</v>
      </c>
    </row>
    <row r="6" spans="1:15" hidden="1">
      <c r="A6" s="22" t="s">
        <v>14</v>
      </c>
      <c r="B6" s="102" t="s">
        <v>95</v>
      </c>
      <c r="C6" s="114" t="s">
        <v>93</v>
      </c>
      <c r="D6" s="25" t="s">
        <v>1</v>
      </c>
      <c r="E6" s="25" t="s">
        <v>1</v>
      </c>
      <c r="F6" s="25" t="s">
        <v>1</v>
      </c>
      <c r="G6" s="25" t="s">
        <v>1</v>
      </c>
      <c r="H6" s="25" t="s">
        <v>1</v>
      </c>
      <c r="I6" s="25" t="s">
        <v>1</v>
      </c>
      <c r="J6" s="25" t="s">
        <v>1</v>
      </c>
      <c r="K6" s="25" t="s">
        <v>1</v>
      </c>
      <c r="L6" s="25" t="s">
        <v>1</v>
      </c>
      <c r="M6" s="25" t="s">
        <v>1</v>
      </c>
      <c r="N6" s="25" t="s">
        <v>1</v>
      </c>
      <c r="O6" s="25" t="s">
        <v>1</v>
      </c>
    </row>
    <row r="7" spans="1:15" hidden="1">
      <c r="A7" s="22" t="s">
        <v>15</v>
      </c>
      <c r="B7" s="103" t="s">
        <v>1</v>
      </c>
      <c r="C7" s="114" t="s">
        <v>1</v>
      </c>
      <c r="D7" s="25" t="s">
        <v>1</v>
      </c>
      <c r="E7" s="25" t="s">
        <v>1</v>
      </c>
      <c r="F7" s="25" t="s">
        <v>1</v>
      </c>
      <c r="G7" s="25" t="s">
        <v>1</v>
      </c>
      <c r="H7" s="25" t="s">
        <v>1</v>
      </c>
      <c r="I7" s="25" t="s">
        <v>1</v>
      </c>
      <c r="J7" s="25" t="s">
        <v>1</v>
      </c>
      <c r="K7" s="25" t="s">
        <v>1</v>
      </c>
      <c r="L7" s="25" t="s">
        <v>1</v>
      </c>
      <c r="M7" s="25" t="s">
        <v>1</v>
      </c>
      <c r="N7" s="25" t="s">
        <v>1</v>
      </c>
      <c r="O7" s="25" t="s">
        <v>1</v>
      </c>
    </row>
    <row r="8" spans="1:15" hidden="1"/>
    <row r="9" spans="1:15" hidden="1"/>
    <row r="10" spans="1:15" hidden="1"/>
    <row r="11" spans="1:15" ht="20.100000000000001" customHeight="1">
      <c r="C11" s="115" t="s">
        <v>1</v>
      </c>
      <c r="D11" s="18" t="s">
        <v>1</v>
      </c>
      <c r="E11" s="1" t="s">
        <v>1</v>
      </c>
      <c r="F11" s="1" t="s">
        <v>1</v>
      </c>
      <c r="G11" s="1" t="s">
        <v>1</v>
      </c>
      <c r="H11" s="1" t="s">
        <v>1</v>
      </c>
      <c r="I11" s="1" t="s">
        <v>1</v>
      </c>
      <c r="J11" s="2" t="s">
        <v>1</v>
      </c>
      <c r="K11" s="2" t="s">
        <v>1</v>
      </c>
      <c r="L11" s="2" t="s">
        <v>1</v>
      </c>
      <c r="M11" s="2" t="s">
        <v>1</v>
      </c>
      <c r="N11" s="2" t="s">
        <v>1</v>
      </c>
      <c r="O11" s="2" t="s">
        <v>1</v>
      </c>
    </row>
    <row r="12" spans="1:15" ht="24.75" customHeight="1">
      <c r="C12" s="115" t="s">
        <v>1</v>
      </c>
      <c r="D12" s="18" t="s">
        <v>1</v>
      </c>
      <c r="E12" s="122" t="str">
        <f ca="1">ButceYil&amp;" BÜTÇE GERÇEKLEŞME TABLOSU"</f>
        <v>2012 BÜTÇE GERÇEKLEŞME TABLOSU</v>
      </c>
      <c r="F12" s="122" t="s">
        <v>1</v>
      </c>
      <c r="G12" s="122" t="s">
        <v>1</v>
      </c>
      <c r="H12" s="122" t="s">
        <v>1</v>
      </c>
      <c r="I12" s="122" t="s">
        <v>1</v>
      </c>
      <c r="J12" s="122" t="s">
        <v>1</v>
      </c>
      <c r="K12" s="122" t="s">
        <v>1</v>
      </c>
      <c r="L12" s="122" t="s">
        <v>1</v>
      </c>
      <c r="M12" s="122" t="s">
        <v>1</v>
      </c>
      <c r="N12" s="122" t="s">
        <v>1</v>
      </c>
      <c r="O12" s="122" t="s">
        <v>1</v>
      </c>
    </row>
    <row r="13" spans="1:15" ht="20.100000000000001" customHeight="1">
      <c r="C13" s="115" t="s">
        <v>1</v>
      </c>
      <c r="D13" s="18" t="s">
        <v>1</v>
      </c>
      <c r="E13" s="122" t="s">
        <v>16</v>
      </c>
      <c r="F13" s="122" t="s">
        <v>1</v>
      </c>
      <c r="G13" s="122" t="s">
        <v>1</v>
      </c>
      <c r="H13" s="122" t="s">
        <v>1</v>
      </c>
      <c r="I13" s="122" t="s">
        <v>1</v>
      </c>
      <c r="J13" s="122" t="s">
        <v>1</v>
      </c>
      <c r="K13" s="122" t="s">
        <v>1</v>
      </c>
      <c r="L13" s="122" t="s">
        <v>1</v>
      </c>
      <c r="M13" s="122" t="s">
        <v>1</v>
      </c>
      <c r="N13" s="122" t="s">
        <v>1</v>
      </c>
      <c r="O13" s="122" t="s">
        <v>1</v>
      </c>
    </row>
    <row r="14" spans="1:15" s="5" customFormat="1" ht="20.100000000000001" customHeight="1">
      <c r="A14" s="105" t="s">
        <v>1</v>
      </c>
      <c r="B14" s="105" t="s">
        <v>1</v>
      </c>
      <c r="C14" s="116" t="s">
        <v>1</v>
      </c>
      <c r="D14" s="20" t="s">
        <v>1</v>
      </c>
      <c r="E14" s="38" t="s">
        <v>8</v>
      </c>
      <c r="F14" s="38" t="str">
        <f ca="1">":"&amp; ButceYil</f>
        <v>:2012</v>
      </c>
      <c r="G14" s="38" t="s">
        <v>1</v>
      </c>
      <c r="H14" s="38" t="s">
        <v>1</v>
      </c>
      <c r="I14" s="38" t="s">
        <v>1</v>
      </c>
      <c r="J14" s="39" t="s">
        <v>1</v>
      </c>
      <c r="K14" s="39" t="s">
        <v>1</v>
      </c>
      <c r="L14" s="40" t="s">
        <v>1</v>
      </c>
      <c r="M14" s="40" t="s">
        <v>1</v>
      </c>
      <c r="N14" s="40" t="s">
        <v>1</v>
      </c>
      <c r="O14" s="40" t="s">
        <v>1</v>
      </c>
    </row>
    <row r="15" spans="1:15" s="5" customFormat="1" ht="20.100000000000001" customHeight="1">
      <c r="A15" s="105" t="s">
        <v>1</v>
      </c>
      <c r="B15" s="105" t="s">
        <v>1</v>
      </c>
      <c r="C15" s="116" t="s">
        <v>1</v>
      </c>
      <c r="D15" s="20" t="s">
        <v>1</v>
      </c>
      <c r="E15" s="41" t="s">
        <v>17</v>
      </c>
      <c r="F15" s="127" t="str">
        <f ca="1">":" &amp;  KurAd</f>
        <v xml:space="preserve">:38.37 - PAMUKKALE ÜNİVERSİTESİ </v>
      </c>
      <c r="G15" s="127" t="s">
        <v>1</v>
      </c>
      <c r="H15" s="127" t="s">
        <v>1</v>
      </c>
      <c r="I15" s="127" t="s">
        <v>1</v>
      </c>
      <c r="J15" s="127" t="s">
        <v>1</v>
      </c>
      <c r="K15" s="127" t="s">
        <v>1</v>
      </c>
      <c r="L15" s="127" t="s">
        <v>1</v>
      </c>
      <c r="M15" s="127" t="s">
        <v>1</v>
      </c>
      <c r="N15" s="127" t="s">
        <v>1</v>
      </c>
      <c r="O15" s="127" t="s">
        <v>1</v>
      </c>
    </row>
    <row r="16" spans="1:15" s="5" customFormat="1" ht="20.100000000000001" customHeight="1">
      <c r="A16" s="105" t="s">
        <v>1</v>
      </c>
      <c r="B16" s="105" t="s">
        <v>1</v>
      </c>
      <c r="C16" s="116" t="s">
        <v>1</v>
      </c>
      <c r="D16" s="20" t="s">
        <v>1</v>
      </c>
      <c r="E16" s="42" t="s">
        <v>1</v>
      </c>
      <c r="F16" s="42" t="s">
        <v>1</v>
      </c>
      <c r="G16" s="42" t="s">
        <v>1</v>
      </c>
      <c r="H16" s="42" t="s">
        <v>1</v>
      </c>
      <c r="I16" s="42" t="s">
        <v>1</v>
      </c>
      <c r="J16" s="43" t="s">
        <v>1</v>
      </c>
      <c r="K16" s="43" t="s">
        <v>1</v>
      </c>
      <c r="L16" s="42" t="s">
        <v>1</v>
      </c>
      <c r="M16" s="42" t="s">
        <v>1</v>
      </c>
      <c r="N16" s="42" t="s">
        <v>1</v>
      </c>
      <c r="O16" s="42" t="s">
        <v>1</v>
      </c>
    </row>
    <row r="17" spans="1:15" s="31" customFormat="1" ht="20.100000000000001" customHeight="1">
      <c r="A17" s="106" t="s">
        <v>1</v>
      </c>
      <c r="B17" s="106" t="s">
        <v>1</v>
      </c>
      <c r="C17" s="117" t="s">
        <v>1</v>
      </c>
      <c r="D17" s="32" t="s">
        <v>1</v>
      </c>
      <c r="E17" s="123" t="s">
        <v>18</v>
      </c>
      <c r="F17" s="124" t="s">
        <v>1</v>
      </c>
      <c r="G17" s="123">
        <f ca="1">ButceYil-2</f>
        <v>2010</v>
      </c>
      <c r="H17" s="134" t="s">
        <v>1</v>
      </c>
      <c r="I17" s="124" t="s">
        <v>1</v>
      </c>
      <c r="J17" s="128">
        <f ca="1">ButceYil-1</f>
        <v>2011</v>
      </c>
      <c r="K17" s="129" t="s">
        <v>1</v>
      </c>
      <c r="L17" s="130" t="s">
        <v>1</v>
      </c>
      <c r="M17" s="128" t="str">
        <f ca="1">ButceYil</f>
        <v>2012</v>
      </c>
      <c r="N17" s="129" t="s">
        <v>1</v>
      </c>
      <c r="O17" s="130" t="s">
        <v>1</v>
      </c>
    </row>
    <row r="18" spans="1:15" s="31" customFormat="1" ht="20.100000000000001" customHeight="1">
      <c r="A18" s="106" t="s">
        <v>1</v>
      </c>
      <c r="B18" s="106" t="s">
        <v>1</v>
      </c>
      <c r="C18" s="117" t="s">
        <v>1</v>
      </c>
      <c r="D18" s="32" t="s">
        <v>1</v>
      </c>
      <c r="E18" s="125" t="s">
        <v>1</v>
      </c>
      <c r="F18" s="126" t="s">
        <v>1</v>
      </c>
      <c r="G18" s="125" t="s">
        <v>1</v>
      </c>
      <c r="H18" s="135" t="s">
        <v>1</v>
      </c>
      <c r="I18" s="126" t="s">
        <v>1</v>
      </c>
      <c r="J18" s="131" t="s">
        <v>19</v>
      </c>
      <c r="K18" s="132" t="s">
        <v>1</v>
      </c>
      <c r="L18" s="133" t="s">
        <v>1</v>
      </c>
      <c r="M18" s="131" t="s">
        <v>1</v>
      </c>
      <c r="N18" s="132" t="s">
        <v>1</v>
      </c>
      <c r="O18" s="133" t="s">
        <v>1</v>
      </c>
    </row>
    <row r="19" spans="1:15" s="31" customFormat="1" ht="20.100000000000001" customHeight="1">
      <c r="A19" s="106" t="s">
        <v>1</v>
      </c>
      <c r="B19" s="106" t="s">
        <v>1</v>
      </c>
      <c r="C19" s="117" t="s">
        <v>1</v>
      </c>
      <c r="D19" s="32" t="s">
        <v>1</v>
      </c>
      <c r="E19" s="44" t="s">
        <v>1</v>
      </c>
      <c r="F19" s="45" t="s">
        <v>1</v>
      </c>
      <c r="G19" s="46" t="s">
        <v>20</v>
      </c>
      <c r="H19" s="47" t="s">
        <v>21</v>
      </c>
      <c r="I19" s="48" t="s">
        <v>22</v>
      </c>
      <c r="J19" s="46" t="s">
        <v>20</v>
      </c>
      <c r="K19" s="47" t="s">
        <v>21</v>
      </c>
      <c r="L19" s="48" t="s">
        <v>22</v>
      </c>
      <c r="M19" s="49" t="s">
        <v>19</v>
      </c>
      <c r="N19" s="50" t="s">
        <v>23</v>
      </c>
      <c r="O19" s="51" t="str">
        <f ca="1">UPPER(AyAd)</f>
        <v>NİSAN</v>
      </c>
    </row>
    <row r="20" spans="1:15" s="31" customFormat="1" ht="20.100000000000001" customHeight="1">
      <c r="A20" s="106" t="s">
        <v>24</v>
      </c>
      <c r="B20" s="106" t="s">
        <v>25</v>
      </c>
      <c r="C20" s="117" t="s">
        <v>26</v>
      </c>
      <c r="D20" s="32" t="s">
        <v>1</v>
      </c>
      <c r="E20" s="52" t="s">
        <v>27</v>
      </c>
      <c r="F20" s="53" t="s">
        <v>28</v>
      </c>
      <c r="G20" s="52" t="s">
        <v>1</v>
      </c>
      <c r="H20" s="54" t="s">
        <v>29</v>
      </c>
      <c r="I20" s="55" t="s">
        <v>1</v>
      </c>
      <c r="J20" s="56" t="s">
        <v>1</v>
      </c>
      <c r="K20" s="54" t="s">
        <v>29</v>
      </c>
      <c r="L20" s="55" t="s">
        <v>1</v>
      </c>
      <c r="M20" s="57" t="s">
        <v>1</v>
      </c>
      <c r="N20" s="58" t="s">
        <v>29</v>
      </c>
      <c r="O20" s="55" t="s">
        <v>22</v>
      </c>
    </row>
    <row r="21" spans="1:15" s="5" customFormat="1" ht="20.100000000000001" customHeight="1">
      <c r="A21" s="105" t="s">
        <v>1</v>
      </c>
      <c r="B21" s="105" t="str">
        <f t="shared" ref="B21:B41" ca="1" si="0">KurKod</f>
        <v>38.37</v>
      </c>
      <c r="C21" s="116" t="s">
        <v>30</v>
      </c>
      <c r="D21" s="20" t="s">
        <v>1</v>
      </c>
      <c r="E21" s="59" t="s">
        <v>30</v>
      </c>
      <c r="F21" s="60" t="s">
        <v>98</v>
      </c>
      <c r="G21" s="81">
        <v>63815000</v>
      </c>
      <c r="H21" s="82">
        <v>72332214</v>
      </c>
      <c r="I21" s="83">
        <v>70291807.620000005</v>
      </c>
      <c r="J21" s="81">
        <v>84539000</v>
      </c>
      <c r="K21" s="82">
        <v>88582647</v>
      </c>
      <c r="L21" s="83">
        <v>82675468.700000003</v>
      </c>
      <c r="M21" s="81">
        <v>91957000</v>
      </c>
      <c r="N21" s="82">
        <v>91878731.599999994</v>
      </c>
      <c r="O21" s="83">
        <v>33723950.880000003</v>
      </c>
    </row>
    <row r="22" spans="1:15" s="5" customFormat="1" ht="20.100000000000001" customHeight="1">
      <c r="A22" s="105" t="s">
        <v>1</v>
      </c>
      <c r="B22" s="105" t="str">
        <f t="shared" ca="1" si="0"/>
        <v>38.37</v>
      </c>
      <c r="C22" s="116" t="s">
        <v>31</v>
      </c>
      <c r="D22" s="20" t="s">
        <v>1</v>
      </c>
      <c r="E22" s="62" t="s">
        <v>31</v>
      </c>
      <c r="F22" s="63" t="s">
        <v>99</v>
      </c>
      <c r="G22" s="84">
        <v>1840000</v>
      </c>
      <c r="H22" s="85">
        <v>1871000</v>
      </c>
      <c r="I22" s="86">
        <v>1743194.9</v>
      </c>
      <c r="J22" s="84">
        <v>2161000</v>
      </c>
      <c r="K22" s="85">
        <v>1671000</v>
      </c>
      <c r="L22" s="86">
        <v>1346325.27</v>
      </c>
      <c r="M22" s="84">
        <v>152000</v>
      </c>
      <c r="N22" s="85">
        <v>202000</v>
      </c>
      <c r="O22" s="86">
        <v>69115.27</v>
      </c>
    </row>
    <row r="23" spans="1:15" s="5" customFormat="1" ht="20.100000000000001" customHeight="1">
      <c r="A23" s="105" t="s">
        <v>1</v>
      </c>
      <c r="B23" s="105" t="str">
        <f t="shared" ca="1" si="0"/>
        <v>38.37</v>
      </c>
      <c r="C23" s="116" t="s">
        <v>32</v>
      </c>
      <c r="D23" s="20" t="s">
        <v>1</v>
      </c>
      <c r="E23" s="62" t="s">
        <v>32</v>
      </c>
      <c r="F23" s="63" t="s">
        <v>100</v>
      </c>
      <c r="G23" s="84">
        <v>72000</v>
      </c>
      <c r="H23" s="85">
        <v>72000</v>
      </c>
      <c r="I23" s="86">
        <v>61411.839999999997</v>
      </c>
      <c r="J23" s="84">
        <v>79000</v>
      </c>
      <c r="K23" s="85">
        <v>164100</v>
      </c>
      <c r="L23" s="86">
        <v>123206.95</v>
      </c>
      <c r="M23" s="84">
        <v>98000</v>
      </c>
      <c r="N23" s="85">
        <v>278000</v>
      </c>
      <c r="O23" s="86">
        <v>94093.02</v>
      </c>
    </row>
    <row r="24" spans="1:15" s="5" customFormat="1" ht="20.100000000000001" customHeight="1">
      <c r="A24" s="105" t="s">
        <v>1</v>
      </c>
      <c r="B24" s="105" t="str">
        <f t="shared" ca="1" si="0"/>
        <v>38.37</v>
      </c>
      <c r="C24" s="116" t="s">
        <v>33</v>
      </c>
      <c r="D24" s="20" t="s">
        <v>1</v>
      </c>
      <c r="E24" s="62" t="s">
        <v>33</v>
      </c>
      <c r="F24" s="63" t="s">
        <v>101</v>
      </c>
      <c r="G24" s="84">
        <v>1150000</v>
      </c>
      <c r="H24" s="85">
        <v>1468000</v>
      </c>
      <c r="I24" s="86">
        <v>969440.4</v>
      </c>
      <c r="J24" s="84">
        <v>1453000</v>
      </c>
      <c r="K24" s="85">
        <v>1705000</v>
      </c>
      <c r="L24" s="86">
        <v>1416212.86</v>
      </c>
      <c r="M24" s="84">
        <v>2009000</v>
      </c>
      <c r="N24" s="85">
        <v>2009000</v>
      </c>
      <c r="O24" s="86">
        <v>467040.85</v>
      </c>
    </row>
    <row r="25" spans="1:15" s="5" customFormat="1" ht="19.5" customHeight="1">
      <c r="A25" s="105" t="s">
        <v>1</v>
      </c>
      <c r="B25" s="105" t="str">
        <f t="shared" ca="1" si="0"/>
        <v>38.37</v>
      </c>
      <c r="C25" s="116" t="s">
        <v>34</v>
      </c>
      <c r="D25" s="20" t="s">
        <v>1</v>
      </c>
      <c r="E25" s="64" t="s">
        <v>34</v>
      </c>
      <c r="F25" s="65" t="s">
        <v>102</v>
      </c>
      <c r="G25" s="87">
        <v>50000</v>
      </c>
      <c r="H25" s="88">
        <v>124427.92</v>
      </c>
      <c r="I25" s="89">
        <v>118949.63</v>
      </c>
      <c r="J25" s="87">
        <v>50000</v>
      </c>
      <c r="K25" s="88">
        <v>211927.72</v>
      </c>
      <c r="L25" s="89">
        <v>206380.56</v>
      </c>
      <c r="M25" s="87">
        <v>150000</v>
      </c>
      <c r="N25" s="88">
        <v>159247.60999999999</v>
      </c>
      <c r="O25" s="89">
        <v>30538.37</v>
      </c>
    </row>
    <row r="26" spans="1:15" s="33" customFormat="1" ht="29.25" customHeight="1">
      <c r="A26" s="108" t="s">
        <v>1</v>
      </c>
      <c r="B26" s="106" t="str">
        <f t="shared" ca="1" si="0"/>
        <v>38.37</v>
      </c>
      <c r="C26" s="117" t="s">
        <v>35</v>
      </c>
      <c r="D26" s="32" t="s">
        <v>1</v>
      </c>
      <c r="E26" s="67" t="s">
        <v>35</v>
      </c>
      <c r="F26" s="68" t="s">
        <v>36</v>
      </c>
      <c r="G26" s="90">
        <v>66927000</v>
      </c>
      <c r="H26" s="91">
        <v>75867641.920000002</v>
      </c>
      <c r="I26" s="92">
        <v>73184804.390000001</v>
      </c>
      <c r="J26" s="90">
        <v>88282000</v>
      </c>
      <c r="K26" s="91">
        <v>92334674.719999999</v>
      </c>
      <c r="L26" s="92">
        <v>85767594.340000004</v>
      </c>
      <c r="M26" s="90">
        <v>94366000</v>
      </c>
      <c r="N26" s="91">
        <v>94526979.209999993</v>
      </c>
      <c r="O26" s="92">
        <v>34384738.390000001</v>
      </c>
    </row>
    <row r="27" spans="1:15" s="5" customFormat="1" ht="20.100000000000001" customHeight="1">
      <c r="A27" s="105" t="s">
        <v>1</v>
      </c>
      <c r="B27" s="105" t="str">
        <f t="shared" ca="1" si="0"/>
        <v>38.37</v>
      </c>
      <c r="C27" s="116" t="s">
        <v>37</v>
      </c>
      <c r="D27" s="20" t="s">
        <v>1</v>
      </c>
      <c r="E27" s="59" t="s">
        <v>37</v>
      </c>
      <c r="F27" s="60" t="s">
        <v>98</v>
      </c>
      <c r="G27" s="81">
        <v>12905000</v>
      </c>
      <c r="H27" s="82">
        <v>13510600</v>
      </c>
      <c r="I27" s="83">
        <v>13256411.109999999</v>
      </c>
      <c r="J27" s="81">
        <v>14593000</v>
      </c>
      <c r="K27" s="82">
        <v>15688700</v>
      </c>
      <c r="L27" s="83">
        <v>15215250.789999999</v>
      </c>
      <c r="M27" s="81">
        <v>16567000</v>
      </c>
      <c r="N27" s="82">
        <v>16552000</v>
      </c>
      <c r="O27" s="83">
        <v>6421485.2000000002</v>
      </c>
    </row>
    <row r="28" spans="1:15" s="5" customFormat="1" ht="20.100000000000001" customHeight="1">
      <c r="A28" s="105" t="s">
        <v>1</v>
      </c>
      <c r="B28" s="105" t="str">
        <f t="shared" ca="1" si="0"/>
        <v>38.37</v>
      </c>
      <c r="C28" s="116" t="s">
        <v>38</v>
      </c>
      <c r="D28" s="20" t="s">
        <v>1</v>
      </c>
      <c r="E28" s="62" t="s">
        <v>38</v>
      </c>
      <c r="F28" s="63" t="s">
        <v>103</v>
      </c>
      <c r="G28" s="84">
        <v>297000</v>
      </c>
      <c r="H28" s="85">
        <v>297000</v>
      </c>
      <c r="I28" s="86">
        <v>270714.03000000003</v>
      </c>
      <c r="J28" s="84">
        <v>297000</v>
      </c>
      <c r="K28" s="85">
        <v>297000</v>
      </c>
      <c r="L28" s="86">
        <v>245679.96</v>
      </c>
      <c r="M28" s="84">
        <v>0</v>
      </c>
      <c r="N28" s="85">
        <v>15400</v>
      </c>
      <c r="O28" s="86">
        <v>13659.9</v>
      </c>
    </row>
    <row r="29" spans="1:15" s="5" customFormat="1" ht="20.100000000000001" customHeight="1">
      <c r="A29" s="105" t="s">
        <v>1</v>
      </c>
      <c r="B29" s="105" t="str">
        <f t="shared" ca="1" si="0"/>
        <v>38.37</v>
      </c>
      <c r="C29" s="116" t="s">
        <v>39</v>
      </c>
      <c r="D29" s="20" t="s">
        <v>1</v>
      </c>
      <c r="E29" s="62" t="s">
        <v>39</v>
      </c>
      <c r="F29" s="63" t="s">
        <v>100</v>
      </c>
      <c r="G29" s="84">
        <v>12000</v>
      </c>
      <c r="H29" s="85">
        <v>12000</v>
      </c>
      <c r="I29" s="86">
        <v>11544.76</v>
      </c>
      <c r="J29" s="84">
        <v>15000</v>
      </c>
      <c r="K29" s="85">
        <v>36100</v>
      </c>
      <c r="L29" s="86">
        <v>25974.37</v>
      </c>
      <c r="M29" s="84">
        <v>20000</v>
      </c>
      <c r="N29" s="85">
        <v>70000</v>
      </c>
      <c r="O29" s="86">
        <v>19312.63</v>
      </c>
    </row>
    <row r="30" spans="1:15" s="5" customFormat="1" ht="20.100000000000001" customHeight="1">
      <c r="A30" s="105" t="s">
        <v>1</v>
      </c>
      <c r="B30" s="105" t="str">
        <f t="shared" ca="1" si="0"/>
        <v>38.37</v>
      </c>
      <c r="C30" s="116" t="s">
        <v>40</v>
      </c>
      <c r="D30" s="20" t="s">
        <v>1</v>
      </c>
      <c r="E30" s="62" t="s">
        <v>40</v>
      </c>
      <c r="F30" s="63" t="s">
        <v>101</v>
      </c>
      <c r="G30" s="84">
        <v>50000</v>
      </c>
      <c r="H30" s="85">
        <v>248000</v>
      </c>
      <c r="I30" s="86">
        <v>186209.59</v>
      </c>
      <c r="J30" s="84">
        <v>284000</v>
      </c>
      <c r="K30" s="85">
        <v>335278</v>
      </c>
      <c r="L30" s="86">
        <v>226420.64</v>
      </c>
      <c r="M30" s="84">
        <v>392000</v>
      </c>
      <c r="N30" s="85">
        <v>417000</v>
      </c>
      <c r="O30" s="86">
        <v>36973.94</v>
      </c>
    </row>
    <row r="31" spans="1:15" s="5" customFormat="1" ht="20.100000000000001" customHeight="1">
      <c r="A31" s="105" t="s">
        <v>1</v>
      </c>
      <c r="B31" s="105" t="str">
        <f t="shared" ca="1" si="0"/>
        <v>38.37</v>
      </c>
      <c r="C31" s="116" t="s">
        <v>41</v>
      </c>
      <c r="D31" s="20" t="s">
        <v>1</v>
      </c>
      <c r="E31" s="64" t="s">
        <v>41</v>
      </c>
      <c r="F31" s="65" t="s">
        <v>102</v>
      </c>
      <c r="G31" s="87">
        <v>0</v>
      </c>
      <c r="H31" s="88">
        <v>0</v>
      </c>
      <c r="I31" s="89">
        <v>0</v>
      </c>
      <c r="J31" s="87">
        <v>0</v>
      </c>
      <c r="K31" s="88">
        <v>0</v>
      </c>
      <c r="L31" s="89">
        <v>0</v>
      </c>
      <c r="M31" s="87">
        <v>0</v>
      </c>
      <c r="N31" s="88">
        <v>0</v>
      </c>
      <c r="O31" s="89">
        <v>0</v>
      </c>
    </row>
    <row r="32" spans="1:15" s="33" customFormat="1" ht="32.25" customHeight="1">
      <c r="A32" s="108" t="s">
        <v>1</v>
      </c>
      <c r="B32" s="106" t="str">
        <f t="shared" ca="1" si="0"/>
        <v>38.37</v>
      </c>
      <c r="C32" s="117" t="s">
        <v>42</v>
      </c>
      <c r="D32" s="32" t="s">
        <v>1</v>
      </c>
      <c r="E32" s="67" t="s">
        <v>42</v>
      </c>
      <c r="F32" s="70" t="s">
        <v>43</v>
      </c>
      <c r="G32" s="90">
        <v>13264000</v>
      </c>
      <c r="H32" s="91">
        <v>14067600</v>
      </c>
      <c r="I32" s="92">
        <v>13724879.49</v>
      </c>
      <c r="J32" s="90">
        <v>15189000</v>
      </c>
      <c r="K32" s="91">
        <v>16357078</v>
      </c>
      <c r="L32" s="92">
        <v>15713325.76</v>
      </c>
      <c r="M32" s="90">
        <v>16979000</v>
      </c>
      <c r="N32" s="91">
        <v>17054400</v>
      </c>
      <c r="O32" s="92">
        <v>6491431.6699999999</v>
      </c>
    </row>
    <row r="33" spans="1:15" s="5" customFormat="1" ht="20.100000000000001" customHeight="1">
      <c r="A33" s="105" t="s">
        <v>1</v>
      </c>
      <c r="B33" s="105" t="str">
        <f t="shared" ca="1" si="0"/>
        <v>38.37</v>
      </c>
      <c r="C33" s="116" t="s">
        <v>44</v>
      </c>
      <c r="D33" s="20" t="s">
        <v>1</v>
      </c>
      <c r="E33" s="59" t="s">
        <v>44</v>
      </c>
      <c r="F33" s="60" t="s">
        <v>104</v>
      </c>
      <c r="G33" s="81">
        <v>0</v>
      </c>
      <c r="H33" s="82">
        <v>0</v>
      </c>
      <c r="I33" s="83">
        <v>0</v>
      </c>
      <c r="J33" s="81">
        <v>0</v>
      </c>
      <c r="K33" s="82">
        <v>0</v>
      </c>
      <c r="L33" s="83">
        <v>0</v>
      </c>
      <c r="M33" s="81">
        <v>0</v>
      </c>
      <c r="N33" s="82">
        <v>0</v>
      </c>
      <c r="O33" s="83">
        <v>0</v>
      </c>
    </row>
    <row r="34" spans="1:15" s="5" customFormat="1" ht="20.100000000000001" customHeight="1">
      <c r="A34" s="105" t="s">
        <v>1</v>
      </c>
      <c r="B34" s="105" t="str">
        <f t="shared" ca="1" si="0"/>
        <v>38.37</v>
      </c>
      <c r="C34" s="116" t="s">
        <v>45</v>
      </c>
      <c r="D34" s="20" t="s">
        <v>1</v>
      </c>
      <c r="E34" s="62" t="s">
        <v>45</v>
      </c>
      <c r="F34" s="63" t="s">
        <v>105</v>
      </c>
      <c r="G34" s="84">
        <v>6030400</v>
      </c>
      <c r="H34" s="85">
        <v>7143328.5</v>
      </c>
      <c r="I34" s="86">
        <v>5799504.0999999996</v>
      </c>
      <c r="J34" s="84">
        <v>6832000</v>
      </c>
      <c r="K34" s="85">
        <v>7678300</v>
      </c>
      <c r="L34" s="86">
        <v>6756183.4800000004</v>
      </c>
      <c r="M34" s="84">
        <v>8038000</v>
      </c>
      <c r="N34" s="85">
        <v>8015000</v>
      </c>
      <c r="O34" s="86">
        <v>2352339.63</v>
      </c>
    </row>
    <row r="35" spans="1:15" s="5" customFormat="1" ht="20.100000000000001" customHeight="1">
      <c r="A35" s="105" t="s">
        <v>1</v>
      </c>
      <c r="B35" s="105" t="str">
        <f t="shared" ca="1" si="0"/>
        <v>38.37</v>
      </c>
      <c r="C35" s="116" t="s">
        <v>46</v>
      </c>
      <c r="D35" s="20" t="s">
        <v>1</v>
      </c>
      <c r="E35" s="62" t="s">
        <v>46</v>
      </c>
      <c r="F35" s="63" t="s">
        <v>106</v>
      </c>
      <c r="G35" s="84">
        <v>616000</v>
      </c>
      <c r="H35" s="85">
        <v>581097.86</v>
      </c>
      <c r="I35" s="86">
        <v>503875.56</v>
      </c>
      <c r="J35" s="84">
        <v>636000</v>
      </c>
      <c r="K35" s="85">
        <v>777535.75</v>
      </c>
      <c r="L35" s="86">
        <v>609691.26</v>
      </c>
      <c r="M35" s="84">
        <v>605000</v>
      </c>
      <c r="N35" s="85">
        <v>669674.57999999996</v>
      </c>
      <c r="O35" s="86">
        <v>176764.55</v>
      </c>
    </row>
    <row r="36" spans="1:15" s="5" customFormat="1" ht="20.100000000000001" customHeight="1">
      <c r="A36" s="105" t="s">
        <v>1</v>
      </c>
      <c r="B36" s="105" t="str">
        <f t="shared" ca="1" si="0"/>
        <v>38.37</v>
      </c>
      <c r="C36" s="116" t="s">
        <v>47</v>
      </c>
      <c r="D36" s="20" t="s">
        <v>1</v>
      </c>
      <c r="E36" s="62" t="s">
        <v>47</v>
      </c>
      <c r="F36" s="63" t="s">
        <v>107</v>
      </c>
      <c r="G36" s="84">
        <v>11800</v>
      </c>
      <c r="H36" s="85">
        <v>61800</v>
      </c>
      <c r="I36" s="86">
        <v>21572.04</v>
      </c>
      <c r="J36" s="84">
        <v>14000</v>
      </c>
      <c r="K36" s="85">
        <v>38000</v>
      </c>
      <c r="L36" s="86">
        <v>35734.36</v>
      </c>
      <c r="M36" s="84">
        <v>14000</v>
      </c>
      <c r="N36" s="85">
        <v>31000</v>
      </c>
      <c r="O36" s="86">
        <v>18316.3</v>
      </c>
    </row>
    <row r="37" spans="1:15" s="5" customFormat="1" ht="20.100000000000001" customHeight="1">
      <c r="A37" s="105" t="s">
        <v>1</v>
      </c>
      <c r="B37" s="105" t="str">
        <f t="shared" ca="1" si="0"/>
        <v>38.37</v>
      </c>
      <c r="C37" s="116" t="s">
        <v>48</v>
      </c>
      <c r="D37" s="20" t="s">
        <v>1</v>
      </c>
      <c r="E37" s="62" t="s">
        <v>48</v>
      </c>
      <c r="F37" s="63" t="s">
        <v>108</v>
      </c>
      <c r="G37" s="84">
        <v>3315700</v>
      </c>
      <c r="H37" s="85">
        <v>3391785.5</v>
      </c>
      <c r="I37" s="86">
        <v>3121207.28</v>
      </c>
      <c r="J37" s="84">
        <v>4644000</v>
      </c>
      <c r="K37" s="85">
        <v>5595649.7000000002</v>
      </c>
      <c r="L37" s="86">
        <v>4849958.1100000003</v>
      </c>
      <c r="M37" s="84">
        <v>6226000</v>
      </c>
      <c r="N37" s="85">
        <v>6460197.7800000003</v>
      </c>
      <c r="O37" s="86">
        <v>1400473.74</v>
      </c>
    </row>
    <row r="38" spans="1:15" s="5" customFormat="1" ht="20.100000000000001" customHeight="1">
      <c r="A38" s="105" t="s">
        <v>1</v>
      </c>
      <c r="B38" s="105" t="str">
        <f t="shared" ca="1" si="0"/>
        <v>38.37</v>
      </c>
      <c r="C38" s="116" t="s">
        <v>49</v>
      </c>
      <c r="D38" s="20" t="s">
        <v>1</v>
      </c>
      <c r="E38" s="62" t="s">
        <v>49</v>
      </c>
      <c r="F38" s="63" t="s">
        <v>109</v>
      </c>
      <c r="G38" s="84">
        <v>10000</v>
      </c>
      <c r="H38" s="85">
        <v>10000</v>
      </c>
      <c r="I38" s="86">
        <v>0</v>
      </c>
      <c r="J38" s="84">
        <v>10000</v>
      </c>
      <c r="K38" s="85">
        <v>10000</v>
      </c>
      <c r="L38" s="86">
        <v>0</v>
      </c>
      <c r="M38" s="84">
        <v>11000</v>
      </c>
      <c r="N38" s="85">
        <v>51000</v>
      </c>
      <c r="O38" s="86">
        <v>32880.699999999997</v>
      </c>
    </row>
    <row r="39" spans="1:15" s="5" customFormat="1" ht="20.100000000000001" customHeight="1">
      <c r="A39" s="105" t="s">
        <v>1</v>
      </c>
      <c r="B39" s="105" t="str">
        <f t="shared" ca="1" si="0"/>
        <v>38.37</v>
      </c>
      <c r="C39" s="116" t="s">
        <v>50</v>
      </c>
      <c r="D39" s="20" t="s">
        <v>1</v>
      </c>
      <c r="E39" s="62" t="s">
        <v>50</v>
      </c>
      <c r="F39" s="63" t="s">
        <v>110</v>
      </c>
      <c r="G39" s="84">
        <v>768600</v>
      </c>
      <c r="H39" s="85">
        <v>818118</v>
      </c>
      <c r="I39" s="86">
        <v>686767.93</v>
      </c>
      <c r="J39" s="84">
        <v>771000</v>
      </c>
      <c r="K39" s="85">
        <v>869192</v>
      </c>
      <c r="L39" s="86">
        <v>730149.98</v>
      </c>
      <c r="M39" s="84">
        <v>725000</v>
      </c>
      <c r="N39" s="85">
        <v>768388.4</v>
      </c>
      <c r="O39" s="86">
        <v>86546.89</v>
      </c>
    </row>
    <row r="40" spans="1:15" s="5" customFormat="1" ht="20.100000000000001" customHeight="1">
      <c r="A40" s="105" t="s">
        <v>1</v>
      </c>
      <c r="B40" s="105" t="str">
        <f t="shared" ca="1" si="0"/>
        <v>38.37</v>
      </c>
      <c r="C40" s="116" t="s">
        <v>51</v>
      </c>
      <c r="D40" s="20" t="s">
        <v>1</v>
      </c>
      <c r="E40" s="62" t="s">
        <v>51</v>
      </c>
      <c r="F40" s="63" t="s">
        <v>111</v>
      </c>
      <c r="G40" s="84">
        <v>551500</v>
      </c>
      <c r="H40" s="85">
        <v>770200</v>
      </c>
      <c r="I40" s="86">
        <v>680899.24</v>
      </c>
      <c r="J40" s="84">
        <v>556000</v>
      </c>
      <c r="K40" s="85">
        <v>697100</v>
      </c>
      <c r="L40" s="86">
        <v>658006.27</v>
      </c>
      <c r="M40" s="84">
        <v>556000</v>
      </c>
      <c r="N40" s="85">
        <v>562000</v>
      </c>
      <c r="O40" s="86">
        <v>70306.7</v>
      </c>
    </row>
    <row r="41" spans="1:15" s="5" customFormat="1" ht="20.100000000000001" customHeight="1">
      <c r="A41" s="105" t="s">
        <v>1</v>
      </c>
      <c r="B41" s="105" t="str">
        <f t="shared" ca="1" si="0"/>
        <v>38.37</v>
      </c>
      <c r="C41" s="116" t="s">
        <v>52</v>
      </c>
      <c r="D41" s="20" t="s">
        <v>1</v>
      </c>
      <c r="E41" s="64" t="s">
        <v>52</v>
      </c>
      <c r="F41" s="65" t="s">
        <v>112</v>
      </c>
      <c r="G41" s="87">
        <v>0</v>
      </c>
      <c r="H41" s="88">
        <v>765900</v>
      </c>
      <c r="I41" s="89">
        <v>679126.74</v>
      </c>
      <c r="J41" s="87">
        <v>151000</v>
      </c>
      <c r="K41" s="88">
        <v>181025</v>
      </c>
      <c r="L41" s="89">
        <v>170076.97</v>
      </c>
      <c r="M41" s="87">
        <v>0</v>
      </c>
      <c r="N41" s="88">
        <v>50000</v>
      </c>
      <c r="O41" s="89">
        <v>22822.6</v>
      </c>
    </row>
    <row r="42" spans="1:15" s="33" customFormat="1" ht="28.5" customHeight="1">
      <c r="A42" s="108" t="s">
        <v>53</v>
      </c>
      <c r="B42" s="106">
        <v>0</v>
      </c>
      <c r="C42" s="117" t="s">
        <v>54</v>
      </c>
      <c r="D42" s="32" t="s">
        <v>1</v>
      </c>
      <c r="E42" s="67" t="s">
        <v>54</v>
      </c>
      <c r="F42" s="68" t="s">
        <v>55</v>
      </c>
      <c r="G42" s="90">
        <f t="shared" ref="G42:O42" si="1">G33+G34+G35+G36+G37+G38+G39+G40+G41</f>
        <v>11304000</v>
      </c>
      <c r="H42" s="91">
        <f t="shared" si="1"/>
        <v>13542229.859999999</v>
      </c>
      <c r="I42" s="92">
        <f t="shared" si="1"/>
        <v>11492952.889999999</v>
      </c>
      <c r="J42" s="90">
        <f t="shared" si="1"/>
        <v>13614000</v>
      </c>
      <c r="K42" s="91">
        <f t="shared" si="1"/>
        <v>15846802.449999999</v>
      </c>
      <c r="L42" s="92">
        <f t="shared" si="1"/>
        <v>13809800.430000002</v>
      </c>
      <c r="M42" s="90">
        <f t="shared" si="1"/>
        <v>16175000</v>
      </c>
      <c r="N42" s="91">
        <f t="shared" si="1"/>
        <v>16607260.76</v>
      </c>
      <c r="O42" s="92">
        <f t="shared" si="1"/>
        <v>4160451.1100000003</v>
      </c>
    </row>
    <row r="43" spans="1:15" s="33" customFormat="1" ht="28.5" customHeight="1">
      <c r="A43" s="108" t="s">
        <v>1</v>
      </c>
      <c r="B43" s="106" t="str">
        <f t="shared" ref="B43:B50" ca="1" si="2">KurKod</f>
        <v>38.37</v>
      </c>
      <c r="C43" s="118" t="s">
        <v>56</v>
      </c>
      <c r="D43" s="34" t="s">
        <v>1</v>
      </c>
      <c r="E43" s="67" t="s">
        <v>56</v>
      </c>
      <c r="F43" s="71" t="s">
        <v>113</v>
      </c>
      <c r="G43" s="90">
        <v>0</v>
      </c>
      <c r="H43" s="91">
        <v>0</v>
      </c>
      <c r="I43" s="92">
        <v>0</v>
      </c>
      <c r="J43" s="90">
        <v>0</v>
      </c>
      <c r="K43" s="91">
        <v>0</v>
      </c>
      <c r="L43" s="92">
        <v>0</v>
      </c>
      <c r="M43" s="90">
        <v>0</v>
      </c>
      <c r="N43" s="91">
        <v>0</v>
      </c>
      <c r="O43" s="92">
        <v>0</v>
      </c>
    </row>
    <row r="44" spans="1:15" s="8" customFormat="1" ht="20.100000000000001" customHeight="1">
      <c r="A44" s="110" t="s">
        <v>1</v>
      </c>
      <c r="B44" s="105" t="str">
        <f t="shared" ca="1" si="2"/>
        <v>38.37</v>
      </c>
      <c r="C44" s="116" t="s">
        <v>57</v>
      </c>
      <c r="D44" s="20" t="s">
        <v>1</v>
      </c>
      <c r="E44" s="59" t="s">
        <v>57</v>
      </c>
      <c r="F44" s="60" t="s">
        <v>114</v>
      </c>
      <c r="G44" s="81">
        <v>900000</v>
      </c>
      <c r="H44" s="82">
        <v>1030000</v>
      </c>
      <c r="I44" s="83">
        <v>1030000</v>
      </c>
      <c r="J44" s="81">
        <v>1429000</v>
      </c>
      <c r="K44" s="82">
        <v>13429000</v>
      </c>
      <c r="L44" s="83">
        <v>12697701.82</v>
      </c>
      <c r="M44" s="81">
        <v>978000</v>
      </c>
      <c r="N44" s="82">
        <v>978000</v>
      </c>
      <c r="O44" s="83">
        <v>311190.39</v>
      </c>
    </row>
    <row r="45" spans="1:15" s="5" customFormat="1" ht="20.100000000000001" customHeight="1">
      <c r="A45" s="105" t="s">
        <v>1</v>
      </c>
      <c r="B45" s="105" t="str">
        <f t="shared" ca="1" si="2"/>
        <v>38.37</v>
      </c>
      <c r="C45" s="116" t="s">
        <v>58</v>
      </c>
      <c r="D45" s="20" t="s">
        <v>1</v>
      </c>
      <c r="E45" s="62" t="s">
        <v>58</v>
      </c>
      <c r="F45" s="63" t="s">
        <v>115</v>
      </c>
      <c r="G45" s="84">
        <v>0</v>
      </c>
      <c r="H45" s="85">
        <v>0</v>
      </c>
      <c r="I45" s="86">
        <v>0</v>
      </c>
      <c r="J45" s="84">
        <v>0</v>
      </c>
      <c r="K45" s="85">
        <v>0</v>
      </c>
      <c r="L45" s="86">
        <v>0</v>
      </c>
      <c r="M45" s="84">
        <v>0</v>
      </c>
      <c r="N45" s="85">
        <v>0</v>
      </c>
      <c r="O45" s="86">
        <v>0</v>
      </c>
    </row>
    <row r="46" spans="1:15" s="5" customFormat="1" ht="20.100000000000001" customHeight="1">
      <c r="A46" s="105" t="s">
        <v>1</v>
      </c>
      <c r="B46" s="105" t="str">
        <f t="shared" ca="1" si="2"/>
        <v>38.37</v>
      </c>
      <c r="C46" s="116" t="s">
        <v>59</v>
      </c>
      <c r="D46" s="20" t="s">
        <v>1</v>
      </c>
      <c r="E46" s="62" t="s">
        <v>59</v>
      </c>
      <c r="F46" s="63" t="s">
        <v>116</v>
      </c>
      <c r="G46" s="84">
        <v>500000</v>
      </c>
      <c r="H46" s="85">
        <v>1674195.25</v>
      </c>
      <c r="I46" s="86">
        <v>1619497.4</v>
      </c>
      <c r="J46" s="84">
        <v>650000</v>
      </c>
      <c r="K46" s="85">
        <v>2210000</v>
      </c>
      <c r="L46" s="86">
        <v>2028800.95</v>
      </c>
      <c r="M46" s="84">
        <v>694000</v>
      </c>
      <c r="N46" s="85">
        <v>694000</v>
      </c>
      <c r="O46" s="86">
        <v>142156.35999999999</v>
      </c>
    </row>
    <row r="47" spans="1:15" s="5" customFormat="1" ht="20.100000000000001" customHeight="1">
      <c r="A47" s="105" t="s">
        <v>1</v>
      </c>
      <c r="B47" s="105" t="str">
        <f t="shared" ca="1" si="2"/>
        <v>38.37</v>
      </c>
      <c r="C47" s="116" t="s">
        <v>60</v>
      </c>
      <c r="D47" s="20" t="s">
        <v>1</v>
      </c>
      <c r="E47" s="62" t="s">
        <v>60</v>
      </c>
      <c r="F47" s="63" t="s">
        <v>117</v>
      </c>
      <c r="G47" s="84">
        <v>0</v>
      </c>
      <c r="H47" s="85">
        <v>0</v>
      </c>
      <c r="I47" s="86">
        <v>0</v>
      </c>
      <c r="J47" s="84">
        <v>0</v>
      </c>
      <c r="K47" s="85">
        <v>0</v>
      </c>
      <c r="L47" s="86">
        <v>0</v>
      </c>
      <c r="M47" s="84">
        <v>0</v>
      </c>
      <c r="N47" s="85">
        <v>0</v>
      </c>
      <c r="O47" s="86">
        <v>0</v>
      </c>
    </row>
    <row r="48" spans="1:15" s="5" customFormat="1" ht="20.100000000000001" customHeight="1">
      <c r="A48" s="105" t="s">
        <v>1</v>
      </c>
      <c r="B48" s="105" t="str">
        <f t="shared" ca="1" si="2"/>
        <v>38.37</v>
      </c>
      <c r="C48" s="116" t="s">
        <v>61</v>
      </c>
      <c r="D48" s="20" t="s">
        <v>1</v>
      </c>
      <c r="E48" s="62" t="s">
        <v>61</v>
      </c>
      <c r="F48" s="63" t="s">
        <v>118</v>
      </c>
      <c r="G48" s="84">
        <v>0</v>
      </c>
      <c r="H48" s="85">
        <v>0</v>
      </c>
      <c r="I48" s="86">
        <v>0</v>
      </c>
      <c r="J48" s="84">
        <v>0</v>
      </c>
      <c r="K48" s="85">
        <v>0</v>
      </c>
      <c r="L48" s="86">
        <v>0</v>
      </c>
      <c r="M48" s="84">
        <v>0</v>
      </c>
      <c r="N48" s="85">
        <v>0</v>
      </c>
      <c r="O48" s="86">
        <v>0</v>
      </c>
    </row>
    <row r="49" spans="1:15" s="5" customFormat="1" ht="20.100000000000001" customHeight="1">
      <c r="A49" s="105" t="s">
        <v>1</v>
      </c>
      <c r="B49" s="105" t="str">
        <f t="shared" ca="1" si="2"/>
        <v>38.37</v>
      </c>
      <c r="C49" s="116" t="s">
        <v>62</v>
      </c>
      <c r="D49" s="20" t="s">
        <v>1</v>
      </c>
      <c r="E49" s="62" t="s">
        <v>62</v>
      </c>
      <c r="F49" s="63" t="s">
        <v>119</v>
      </c>
      <c r="G49" s="84">
        <v>0</v>
      </c>
      <c r="H49" s="85">
        <v>14500</v>
      </c>
      <c r="I49" s="86">
        <v>14271.42</v>
      </c>
      <c r="J49" s="84">
        <v>0</v>
      </c>
      <c r="K49" s="85">
        <v>13000</v>
      </c>
      <c r="L49" s="86">
        <v>12506.47</v>
      </c>
      <c r="M49" s="84">
        <v>0</v>
      </c>
      <c r="N49" s="85">
        <v>0</v>
      </c>
      <c r="O49" s="86">
        <v>0</v>
      </c>
    </row>
    <row r="50" spans="1:15" s="5" customFormat="1" ht="20.100000000000001" customHeight="1">
      <c r="A50" s="105" t="s">
        <v>1</v>
      </c>
      <c r="B50" s="105" t="str">
        <f t="shared" ca="1" si="2"/>
        <v>38.37</v>
      </c>
      <c r="C50" s="116" t="s">
        <v>63</v>
      </c>
      <c r="D50" s="20" t="s">
        <v>1</v>
      </c>
      <c r="E50" s="64" t="s">
        <v>63</v>
      </c>
      <c r="F50" s="65" t="s">
        <v>120</v>
      </c>
      <c r="G50" s="87">
        <v>0</v>
      </c>
      <c r="H50" s="88">
        <v>0</v>
      </c>
      <c r="I50" s="89">
        <v>0</v>
      </c>
      <c r="J50" s="87">
        <v>0</v>
      </c>
      <c r="K50" s="88">
        <v>0</v>
      </c>
      <c r="L50" s="89">
        <v>0</v>
      </c>
      <c r="M50" s="87">
        <v>0</v>
      </c>
      <c r="N50" s="88">
        <v>0</v>
      </c>
      <c r="O50" s="89">
        <v>0</v>
      </c>
    </row>
    <row r="51" spans="1:15" s="33" customFormat="1" ht="28.5" customHeight="1">
      <c r="A51" s="108" t="s">
        <v>53</v>
      </c>
      <c r="B51" s="106">
        <v>0</v>
      </c>
      <c r="C51" s="118" t="s">
        <v>64</v>
      </c>
      <c r="D51" s="34" t="s">
        <v>1</v>
      </c>
      <c r="E51" s="67" t="s">
        <v>64</v>
      </c>
      <c r="F51" s="68" t="s">
        <v>65</v>
      </c>
      <c r="G51" s="90">
        <f t="shared" ref="G51:O51" si="3">G44+G45+G46+G47+G48+G49+G50</f>
        <v>1400000</v>
      </c>
      <c r="H51" s="91">
        <f t="shared" si="3"/>
        <v>2718695.25</v>
      </c>
      <c r="I51" s="92">
        <f t="shared" si="3"/>
        <v>2663768.8199999998</v>
      </c>
      <c r="J51" s="90">
        <f t="shared" si="3"/>
        <v>2079000</v>
      </c>
      <c r="K51" s="91">
        <f t="shared" si="3"/>
        <v>15652000</v>
      </c>
      <c r="L51" s="92">
        <f t="shared" si="3"/>
        <v>14739009.24</v>
      </c>
      <c r="M51" s="90">
        <f t="shared" si="3"/>
        <v>1672000</v>
      </c>
      <c r="N51" s="91">
        <f t="shared" si="3"/>
        <v>1672000</v>
      </c>
      <c r="O51" s="92">
        <f t="shared" si="3"/>
        <v>453346.75</v>
      </c>
    </row>
    <row r="52" spans="1:15" s="5" customFormat="1" ht="20.100000000000001" customHeight="1">
      <c r="A52" s="105" t="s">
        <v>1</v>
      </c>
      <c r="B52" s="105" t="str">
        <f t="shared" ref="B52:B60" ca="1" si="4">KurKod</f>
        <v>38.37</v>
      </c>
      <c r="C52" s="116" t="s">
        <v>66</v>
      </c>
      <c r="D52" s="20" t="s">
        <v>1</v>
      </c>
      <c r="E52" s="59" t="s">
        <v>66</v>
      </c>
      <c r="F52" s="60" t="s">
        <v>121</v>
      </c>
      <c r="G52" s="81">
        <v>3200000</v>
      </c>
      <c r="H52" s="82">
        <v>7515000</v>
      </c>
      <c r="I52" s="83">
        <v>6855423.5199999996</v>
      </c>
      <c r="J52" s="81">
        <v>14700000</v>
      </c>
      <c r="K52" s="82">
        <v>14921405.76</v>
      </c>
      <c r="L52" s="83">
        <v>13620650.75</v>
      </c>
      <c r="M52" s="81">
        <v>6693000</v>
      </c>
      <c r="N52" s="82">
        <v>10129240.76</v>
      </c>
      <c r="O52" s="83">
        <v>240666.23</v>
      </c>
    </row>
    <row r="53" spans="1:15" s="5" customFormat="1" ht="20.100000000000001" customHeight="1">
      <c r="A53" s="105" t="s">
        <v>1</v>
      </c>
      <c r="B53" s="105" t="str">
        <f t="shared" ca="1" si="4"/>
        <v>38.37</v>
      </c>
      <c r="C53" s="116" t="s">
        <v>67</v>
      </c>
      <c r="D53" s="20" t="s">
        <v>1</v>
      </c>
      <c r="E53" s="62" t="s">
        <v>67</v>
      </c>
      <c r="F53" s="63" t="s">
        <v>122</v>
      </c>
      <c r="G53" s="84">
        <v>0</v>
      </c>
      <c r="H53" s="85">
        <v>0</v>
      </c>
      <c r="I53" s="86">
        <v>0</v>
      </c>
      <c r="J53" s="84">
        <v>0</v>
      </c>
      <c r="K53" s="85">
        <v>0</v>
      </c>
      <c r="L53" s="86">
        <v>0</v>
      </c>
      <c r="M53" s="84">
        <v>0</v>
      </c>
      <c r="N53" s="85">
        <v>0</v>
      </c>
      <c r="O53" s="86">
        <v>0</v>
      </c>
    </row>
    <row r="54" spans="1:15" s="5" customFormat="1" ht="20.100000000000001" customHeight="1">
      <c r="A54" s="105" t="s">
        <v>1</v>
      </c>
      <c r="B54" s="105" t="str">
        <f t="shared" ca="1" si="4"/>
        <v>38.37</v>
      </c>
      <c r="C54" s="116" t="s">
        <v>68</v>
      </c>
      <c r="D54" s="20" t="s">
        <v>1</v>
      </c>
      <c r="E54" s="62" t="s">
        <v>68</v>
      </c>
      <c r="F54" s="63" t="s">
        <v>123</v>
      </c>
      <c r="G54" s="84">
        <v>100000</v>
      </c>
      <c r="H54" s="85">
        <v>113000</v>
      </c>
      <c r="I54" s="86">
        <v>109481.87</v>
      </c>
      <c r="J54" s="84">
        <v>100000</v>
      </c>
      <c r="K54" s="85">
        <v>61000</v>
      </c>
      <c r="L54" s="86">
        <v>60850.45</v>
      </c>
      <c r="M54" s="84">
        <v>150000</v>
      </c>
      <c r="N54" s="85">
        <v>290000</v>
      </c>
      <c r="O54" s="86">
        <v>13782.23</v>
      </c>
    </row>
    <row r="55" spans="1:15" s="5" customFormat="1" ht="20.100000000000001" customHeight="1">
      <c r="A55" s="105" t="s">
        <v>1</v>
      </c>
      <c r="B55" s="105" t="str">
        <f t="shared" ca="1" si="4"/>
        <v>38.37</v>
      </c>
      <c r="C55" s="116" t="s">
        <v>69</v>
      </c>
      <c r="D55" s="20" t="s">
        <v>1</v>
      </c>
      <c r="E55" s="62" t="s">
        <v>69</v>
      </c>
      <c r="F55" s="63" t="s">
        <v>124</v>
      </c>
      <c r="G55" s="84">
        <v>150000</v>
      </c>
      <c r="H55" s="85">
        <v>150000</v>
      </c>
      <c r="I55" s="86">
        <v>104962</v>
      </c>
      <c r="J55" s="84">
        <v>150000</v>
      </c>
      <c r="K55" s="85">
        <v>150000</v>
      </c>
      <c r="L55" s="86">
        <v>0</v>
      </c>
      <c r="M55" s="84">
        <v>150000</v>
      </c>
      <c r="N55" s="85">
        <v>150000</v>
      </c>
      <c r="O55" s="86">
        <v>0</v>
      </c>
    </row>
    <row r="56" spans="1:15" s="5" customFormat="1" ht="20.100000000000001" customHeight="1">
      <c r="A56" s="105" t="s">
        <v>1</v>
      </c>
      <c r="B56" s="105" t="str">
        <f t="shared" ca="1" si="4"/>
        <v>38.37</v>
      </c>
      <c r="C56" s="116" t="s">
        <v>70</v>
      </c>
      <c r="D56" s="20" t="s">
        <v>1</v>
      </c>
      <c r="E56" s="62" t="s">
        <v>70</v>
      </c>
      <c r="F56" s="63" t="s">
        <v>125</v>
      </c>
      <c r="G56" s="84">
        <v>28900000</v>
      </c>
      <c r="H56" s="85">
        <v>43228415</v>
      </c>
      <c r="I56" s="86">
        <v>39600480.810000002</v>
      </c>
      <c r="J56" s="84">
        <v>17650000</v>
      </c>
      <c r="K56" s="85">
        <v>22157047.120000001</v>
      </c>
      <c r="L56" s="86">
        <v>15820908.050000001</v>
      </c>
      <c r="M56" s="84">
        <v>27000000</v>
      </c>
      <c r="N56" s="85">
        <v>30788415</v>
      </c>
      <c r="O56" s="86">
        <v>5128529.68</v>
      </c>
    </row>
    <row r="57" spans="1:15" s="5" customFormat="1" ht="20.100000000000001" customHeight="1">
      <c r="A57" s="105" t="s">
        <v>1</v>
      </c>
      <c r="B57" s="105" t="str">
        <f t="shared" ca="1" si="4"/>
        <v>38.37</v>
      </c>
      <c r="C57" s="116" t="s">
        <v>71</v>
      </c>
      <c r="D57" s="20" t="s">
        <v>1</v>
      </c>
      <c r="E57" s="62" t="s">
        <v>71</v>
      </c>
      <c r="F57" s="63" t="s">
        <v>126</v>
      </c>
      <c r="G57" s="84">
        <v>0</v>
      </c>
      <c r="H57" s="85">
        <v>0</v>
      </c>
      <c r="I57" s="86">
        <v>0</v>
      </c>
      <c r="J57" s="84">
        <v>0</v>
      </c>
      <c r="K57" s="85">
        <v>0</v>
      </c>
      <c r="L57" s="86">
        <v>0</v>
      </c>
      <c r="M57" s="84">
        <v>0</v>
      </c>
      <c r="N57" s="85">
        <v>0</v>
      </c>
      <c r="O57" s="86">
        <v>0</v>
      </c>
    </row>
    <row r="58" spans="1:15" s="5" customFormat="1" ht="20.100000000000001" customHeight="1">
      <c r="A58" s="105" t="s">
        <v>1</v>
      </c>
      <c r="B58" s="105" t="str">
        <f t="shared" ca="1" si="4"/>
        <v>38.37</v>
      </c>
      <c r="C58" s="116" t="s">
        <v>72</v>
      </c>
      <c r="D58" s="20" t="s">
        <v>1</v>
      </c>
      <c r="E58" s="62" t="s">
        <v>72</v>
      </c>
      <c r="F58" s="63" t="s">
        <v>127</v>
      </c>
      <c r="G58" s="84">
        <v>1700000</v>
      </c>
      <c r="H58" s="85">
        <v>1700000</v>
      </c>
      <c r="I58" s="86">
        <v>1497518.61</v>
      </c>
      <c r="J58" s="84">
        <v>1200000</v>
      </c>
      <c r="K58" s="85">
        <v>1200000</v>
      </c>
      <c r="L58" s="86">
        <v>923847.9</v>
      </c>
      <c r="M58" s="84">
        <v>1007000</v>
      </c>
      <c r="N58" s="85">
        <v>1007000</v>
      </c>
      <c r="O58" s="86">
        <v>306577.24</v>
      </c>
    </row>
    <row r="59" spans="1:15" s="5" customFormat="1" ht="20.100000000000001" customHeight="1">
      <c r="A59" s="105" t="s">
        <v>1</v>
      </c>
      <c r="B59" s="105" t="str">
        <f t="shared" ca="1" si="4"/>
        <v>38.37</v>
      </c>
      <c r="C59" s="116" t="s">
        <v>73</v>
      </c>
      <c r="D59" s="20" t="s">
        <v>1</v>
      </c>
      <c r="E59" s="62" t="s">
        <v>73</v>
      </c>
      <c r="F59" s="63" t="s">
        <v>128</v>
      </c>
      <c r="G59" s="84">
        <v>0</v>
      </c>
      <c r="H59" s="85">
        <v>0</v>
      </c>
      <c r="I59" s="86">
        <v>0</v>
      </c>
      <c r="J59" s="84">
        <v>0</v>
      </c>
      <c r="K59" s="85">
        <v>0</v>
      </c>
      <c r="L59" s="86">
        <v>0</v>
      </c>
      <c r="M59" s="84">
        <v>0</v>
      </c>
      <c r="N59" s="85">
        <v>0</v>
      </c>
      <c r="O59" s="86">
        <v>0</v>
      </c>
    </row>
    <row r="60" spans="1:15" s="5" customFormat="1" ht="20.100000000000001" customHeight="1">
      <c r="A60" s="105" t="s">
        <v>1</v>
      </c>
      <c r="B60" s="105" t="str">
        <f t="shared" ca="1" si="4"/>
        <v>38.37</v>
      </c>
      <c r="C60" s="116" t="s">
        <v>74</v>
      </c>
      <c r="D60" s="20" t="s">
        <v>1</v>
      </c>
      <c r="E60" s="64" t="s">
        <v>74</v>
      </c>
      <c r="F60" s="65" t="s">
        <v>129</v>
      </c>
      <c r="G60" s="87">
        <v>0</v>
      </c>
      <c r="H60" s="88">
        <v>0</v>
      </c>
      <c r="I60" s="89">
        <v>0</v>
      </c>
      <c r="J60" s="87">
        <v>0</v>
      </c>
      <c r="K60" s="88">
        <v>0</v>
      </c>
      <c r="L60" s="89">
        <v>0</v>
      </c>
      <c r="M60" s="87">
        <v>0</v>
      </c>
      <c r="N60" s="88">
        <v>0</v>
      </c>
      <c r="O60" s="89">
        <v>0</v>
      </c>
    </row>
    <row r="61" spans="1:15" s="33" customFormat="1" ht="28.5" customHeight="1">
      <c r="A61" s="108" t="s">
        <v>53</v>
      </c>
      <c r="B61" s="106">
        <v>0</v>
      </c>
      <c r="C61" s="118" t="s">
        <v>75</v>
      </c>
      <c r="D61" s="34" t="s">
        <v>1</v>
      </c>
      <c r="E61" s="67" t="s">
        <v>75</v>
      </c>
      <c r="F61" s="68" t="s">
        <v>76</v>
      </c>
      <c r="G61" s="90">
        <f t="shared" ref="G61:O61" si="5">G52+G53+G54+G55+G56+G57+G58+G59+G60</f>
        <v>34050000</v>
      </c>
      <c r="H61" s="91">
        <f t="shared" si="5"/>
        <v>52706415</v>
      </c>
      <c r="I61" s="92">
        <f t="shared" si="5"/>
        <v>48167866.810000002</v>
      </c>
      <c r="J61" s="90">
        <f t="shared" si="5"/>
        <v>33800000</v>
      </c>
      <c r="K61" s="91">
        <f t="shared" si="5"/>
        <v>38489452.880000003</v>
      </c>
      <c r="L61" s="92">
        <f t="shared" si="5"/>
        <v>30426257.149999999</v>
      </c>
      <c r="M61" s="90">
        <f t="shared" si="5"/>
        <v>35000000</v>
      </c>
      <c r="N61" s="91">
        <f t="shared" si="5"/>
        <v>42364655.759999998</v>
      </c>
      <c r="O61" s="92">
        <f t="shared" si="5"/>
        <v>5689555.3799999999</v>
      </c>
    </row>
    <row r="62" spans="1:15" s="5" customFormat="1" ht="20.100000000000001" customHeight="1">
      <c r="A62" s="105" t="s">
        <v>1</v>
      </c>
      <c r="B62" s="105" t="str">
        <f ca="1">KurKod</f>
        <v>38.37</v>
      </c>
      <c r="C62" s="116" t="s">
        <v>77</v>
      </c>
      <c r="D62" s="20" t="s">
        <v>1</v>
      </c>
      <c r="E62" s="59" t="s">
        <v>77</v>
      </c>
      <c r="F62" s="72" t="s">
        <v>130</v>
      </c>
      <c r="G62" s="81">
        <v>0</v>
      </c>
      <c r="H62" s="82">
        <v>4100000</v>
      </c>
      <c r="I62" s="83">
        <v>3950000</v>
      </c>
      <c r="J62" s="81">
        <v>0</v>
      </c>
      <c r="K62" s="82">
        <v>5455225.46</v>
      </c>
      <c r="L62" s="83">
        <v>5455225.46</v>
      </c>
      <c r="M62" s="81">
        <v>0</v>
      </c>
      <c r="N62" s="82">
        <v>0</v>
      </c>
      <c r="O62" s="83">
        <v>0</v>
      </c>
    </row>
    <row r="63" spans="1:15" s="5" customFormat="1" ht="20.100000000000001" customHeight="1">
      <c r="A63" s="105" t="s">
        <v>1</v>
      </c>
      <c r="B63" s="105" t="str">
        <f ca="1">KurKod</f>
        <v>38.37</v>
      </c>
      <c r="C63" s="116" t="s">
        <v>78</v>
      </c>
      <c r="D63" s="20" t="s">
        <v>1</v>
      </c>
      <c r="E63" s="73" t="s">
        <v>78</v>
      </c>
      <c r="F63" s="66" t="s">
        <v>131</v>
      </c>
      <c r="G63" s="87">
        <v>0</v>
      </c>
      <c r="H63" s="88">
        <v>0</v>
      </c>
      <c r="I63" s="89">
        <v>0</v>
      </c>
      <c r="J63" s="87">
        <v>0</v>
      </c>
      <c r="K63" s="88">
        <v>0</v>
      </c>
      <c r="L63" s="89">
        <v>0</v>
      </c>
      <c r="M63" s="87">
        <v>0</v>
      </c>
      <c r="N63" s="88">
        <v>0</v>
      </c>
      <c r="O63" s="89">
        <v>0</v>
      </c>
    </row>
    <row r="64" spans="1:15" s="33" customFormat="1" ht="28.5" customHeight="1">
      <c r="A64" s="108" t="s">
        <v>53</v>
      </c>
      <c r="B64" s="106">
        <v>0</v>
      </c>
      <c r="C64" s="118" t="s">
        <v>79</v>
      </c>
      <c r="D64" s="34" t="s">
        <v>1</v>
      </c>
      <c r="E64" s="74" t="s">
        <v>79</v>
      </c>
      <c r="F64" s="69" t="s">
        <v>80</v>
      </c>
      <c r="G64" s="90">
        <f t="shared" ref="G64:O64" si="6">G62+G63</f>
        <v>0</v>
      </c>
      <c r="H64" s="91">
        <f t="shared" si="6"/>
        <v>4100000</v>
      </c>
      <c r="I64" s="92">
        <f t="shared" si="6"/>
        <v>3950000</v>
      </c>
      <c r="J64" s="90">
        <f t="shared" si="6"/>
        <v>0</v>
      </c>
      <c r="K64" s="91">
        <f t="shared" si="6"/>
        <v>5455225.46</v>
      </c>
      <c r="L64" s="92">
        <f t="shared" si="6"/>
        <v>5455225.46</v>
      </c>
      <c r="M64" s="90">
        <f t="shared" si="6"/>
        <v>0</v>
      </c>
      <c r="N64" s="91">
        <f t="shared" si="6"/>
        <v>0</v>
      </c>
      <c r="O64" s="92">
        <f t="shared" si="6"/>
        <v>0</v>
      </c>
    </row>
    <row r="65" spans="1:15" s="5" customFormat="1" ht="19.5" customHeight="1">
      <c r="A65" s="105" t="s">
        <v>1</v>
      </c>
      <c r="B65" s="105" t="str">
        <f ca="1">KurKod</f>
        <v>38.37</v>
      </c>
      <c r="C65" s="116" t="s">
        <v>81</v>
      </c>
      <c r="D65" s="20" t="s">
        <v>1</v>
      </c>
      <c r="E65" s="75" t="s">
        <v>81</v>
      </c>
      <c r="F65" s="61" t="s">
        <v>132</v>
      </c>
      <c r="G65" s="81">
        <v>0</v>
      </c>
      <c r="H65" s="82">
        <v>0</v>
      </c>
      <c r="I65" s="83">
        <v>0</v>
      </c>
      <c r="J65" s="81">
        <v>0</v>
      </c>
      <c r="K65" s="82">
        <v>0</v>
      </c>
      <c r="L65" s="83">
        <v>0</v>
      </c>
      <c r="M65" s="81">
        <v>0</v>
      </c>
      <c r="N65" s="82">
        <v>0</v>
      </c>
      <c r="O65" s="83">
        <v>0</v>
      </c>
    </row>
    <row r="66" spans="1:15" s="5" customFormat="1" ht="20.100000000000001" customHeight="1">
      <c r="A66" s="105" t="s">
        <v>1</v>
      </c>
      <c r="B66" s="105" t="str">
        <f ca="1">KurKod</f>
        <v>38.37</v>
      </c>
      <c r="C66" s="116" t="s">
        <v>82</v>
      </c>
      <c r="D66" s="20" t="s">
        <v>1</v>
      </c>
      <c r="E66" s="73" t="s">
        <v>82</v>
      </c>
      <c r="F66" s="66" t="s">
        <v>133</v>
      </c>
      <c r="G66" s="87">
        <v>0</v>
      </c>
      <c r="H66" s="88">
        <v>0</v>
      </c>
      <c r="I66" s="89">
        <v>0</v>
      </c>
      <c r="J66" s="87">
        <v>0</v>
      </c>
      <c r="K66" s="88">
        <v>0</v>
      </c>
      <c r="L66" s="89">
        <v>0</v>
      </c>
      <c r="M66" s="87">
        <v>0</v>
      </c>
      <c r="N66" s="88">
        <v>0</v>
      </c>
      <c r="O66" s="89">
        <v>0</v>
      </c>
    </row>
    <row r="67" spans="1:15" s="33" customFormat="1" ht="28.5" customHeight="1">
      <c r="A67" s="108" t="s">
        <v>53</v>
      </c>
      <c r="B67" s="106">
        <v>0</v>
      </c>
      <c r="C67" s="118" t="s">
        <v>83</v>
      </c>
      <c r="D67" s="34" t="s">
        <v>1</v>
      </c>
      <c r="E67" s="74" t="s">
        <v>83</v>
      </c>
      <c r="F67" s="69" t="s">
        <v>84</v>
      </c>
      <c r="G67" s="90">
        <f t="shared" ref="G67:O67" si="7">G65+G66</f>
        <v>0</v>
      </c>
      <c r="H67" s="91">
        <f t="shared" si="7"/>
        <v>0</v>
      </c>
      <c r="I67" s="92">
        <f t="shared" si="7"/>
        <v>0</v>
      </c>
      <c r="J67" s="90">
        <f t="shared" si="7"/>
        <v>0</v>
      </c>
      <c r="K67" s="91">
        <f t="shared" si="7"/>
        <v>0</v>
      </c>
      <c r="L67" s="92">
        <f t="shared" si="7"/>
        <v>0</v>
      </c>
      <c r="M67" s="90">
        <f t="shared" si="7"/>
        <v>0</v>
      </c>
      <c r="N67" s="91">
        <f t="shared" si="7"/>
        <v>0</v>
      </c>
      <c r="O67" s="92">
        <f t="shared" si="7"/>
        <v>0</v>
      </c>
    </row>
    <row r="68" spans="1:15" s="33" customFormat="1" ht="28.5" customHeight="1">
      <c r="A68" s="108" t="s">
        <v>1</v>
      </c>
      <c r="B68" s="106" t="str">
        <f ca="1">KurKod</f>
        <v>38.37</v>
      </c>
      <c r="C68" s="118" t="s">
        <v>85</v>
      </c>
      <c r="D68" s="34" t="s">
        <v>1</v>
      </c>
      <c r="E68" s="76" t="s">
        <v>85</v>
      </c>
      <c r="F68" s="37" t="s">
        <v>91</v>
      </c>
      <c r="G68" s="93">
        <v>0</v>
      </c>
      <c r="H68" s="94">
        <v>0</v>
      </c>
      <c r="I68" s="95">
        <v>0</v>
      </c>
      <c r="J68" s="93">
        <v>0</v>
      </c>
      <c r="K68" s="94">
        <v>0</v>
      </c>
      <c r="L68" s="95">
        <v>0</v>
      </c>
      <c r="M68" s="93">
        <v>0</v>
      </c>
      <c r="N68" s="94">
        <v>0</v>
      </c>
      <c r="O68" s="95">
        <v>0</v>
      </c>
    </row>
    <row r="69" spans="1:15" s="35" customFormat="1" ht="23.25" customHeight="1">
      <c r="A69" s="112" t="s">
        <v>1</v>
      </c>
      <c r="B69" s="107" t="s">
        <v>1</v>
      </c>
      <c r="C69" s="119" t="s">
        <v>1</v>
      </c>
      <c r="D69" s="36" t="s">
        <v>1</v>
      </c>
      <c r="E69" s="77" t="s">
        <v>1</v>
      </c>
      <c r="F69" s="78" t="s">
        <v>1</v>
      </c>
      <c r="G69" s="78" t="s">
        <v>1</v>
      </c>
      <c r="H69" s="78" t="s">
        <v>1</v>
      </c>
      <c r="I69" s="78" t="s">
        <v>1</v>
      </c>
      <c r="J69" s="78" t="s">
        <v>1</v>
      </c>
      <c r="K69" s="78" t="s">
        <v>1</v>
      </c>
      <c r="L69" s="78" t="s">
        <v>1</v>
      </c>
      <c r="M69" s="78" t="s">
        <v>1</v>
      </c>
      <c r="N69" s="78" t="s">
        <v>1</v>
      </c>
      <c r="O69" s="78" t="s">
        <v>1</v>
      </c>
    </row>
    <row r="70" spans="1:15" s="33" customFormat="1" ht="35.25" customHeight="1">
      <c r="A70" s="108" t="s">
        <v>1</v>
      </c>
      <c r="B70" s="108" t="s">
        <v>1</v>
      </c>
      <c r="C70" s="118" t="s">
        <v>1</v>
      </c>
      <c r="D70" s="34" t="s">
        <v>1</v>
      </c>
      <c r="E70" s="140" t="s">
        <v>86</v>
      </c>
      <c r="F70" s="141" t="s">
        <v>1</v>
      </c>
      <c r="G70" s="96">
        <f t="shared" ref="G70:O70" si="8">G26+G32</f>
        <v>80191000</v>
      </c>
      <c r="H70" s="97">
        <f t="shared" si="8"/>
        <v>89935241.920000002</v>
      </c>
      <c r="I70" s="97">
        <f t="shared" si="8"/>
        <v>86909683.879999995</v>
      </c>
      <c r="J70" s="97">
        <f t="shared" si="8"/>
        <v>103471000</v>
      </c>
      <c r="K70" s="97">
        <f t="shared" si="8"/>
        <v>108691752.72</v>
      </c>
      <c r="L70" s="97">
        <f t="shared" si="8"/>
        <v>101480920.10000001</v>
      </c>
      <c r="M70" s="97">
        <f t="shared" si="8"/>
        <v>111345000</v>
      </c>
      <c r="N70" s="97">
        <f t="shared" si="8"/>
        <v>111581379.20999999</v>
      </c>
      <c r="O70" s="98">
        <f t="shared" si="8"/>
        <v>40876170.060000002</v>
      </c>
    </row>
    <row r="71" spans="1:15" s="33" customFormat="1" ht="35.25" customHeight="1">
      <c r="A71" s="108" t="s">
        <v>1</v>
      </c>
      <c r="B71" s="108" t="s">
        <v>1</v>
      </c>
      <c r="C71" s="118" t="s">
        <v>1</v>
      </c>
      <c r="D71" s="34" t="s">
        <v>1</v>
      </c>
      <c r="E71" s="138" t="s">
        <v>87</v>
      </c>
      <c r="F71" s="139" t="s">
        <v>1</v>
      </c>
      <c r="G71" s="90">
        <f t="shared" ref="G71:O71" si="9">G42+G43+G51</f>
        <v>12704000</v>
      </c>
      <c r="H71" s="91">
        <f t="shared" si="9"/>
        <v>16260925.109999999</v>
      </c>
      <c r="I71" s="91">
        <f t="shared" si="9"/>
        <v>14156721.709999999</v>
      </c>
      <c r="J71" s="91">
        <f t="shared" si="9"/>
        <v>15693000</v>
      </c>
      <c r="K71" s="91">
        <f t="shared" si="9"/>
        <v>31498802.449999999</v>
      </c>
      <c r="L71" s="91">
        <f t="shared" si="9"/>
        <v>28548809.670000002</v>
      </c>
      <c r="M71" s="91">
        <f t="shared" si="9"/>
        <v>17847000</v>
      </c>
      <c r="N71" s="91">
        <f t="shared" si="9"/>
        <v>18279260.759999998</v>
      </c>
      <c r="O71" s="92">
        <f t="shared" si="9"/>
        <v>4613797.8600000003</v>
      </c>
    </row>
    <row r="72" spans="1:15" s="33" customFormat="1" ht="35.25" customHeight="1">
      <c r="A72" s="108" t="s">
        <v>1</v>
      </c>
      <c r="B72" s="108" t="s">
        <v>1</v>
      </c>
      <c r="C72" s="118" t="s">
        <v>1</v>
      </c>
      <c r="D72" s="34" t="s">
        <v>1</v>
      </c>
      <c r="E72" s="138" t="s">
        <v>88</v>
      </c>
      <c r="F72" s="139" t="s">
        <v>1</v>
      </c>
      <c r="G72" s="90">
        <f t="shared" ref="G72:O72" si="10">G70+G71</f>
        <v>92895000</v>
      </c>
      <c r="H72" s="91">
        <f t="shared" si="10"/>
        <v>106196167.03</v>
      </c>
      <c r="I72" s="91">
        <f t="shared" si="10"/>
        <v>101066405.58999999</v>
      </c>
      <c r="J72" s="91">
        <f t="shared" si="10"/>
        <v>119164000</v>
      </c>
      <c r="K72" s="91">
        <f t="shared" si="10"/>
        <v>140190555.16999999</v>
      </c>
      <c r="L72" s="91">
        <f t="shared" si="10"/>
        <v>130029729.77000001</v>
      </c>
      <c r="M72" s="91">
        <f t="shared" si="10"/>
        <v>129192000</v>
      </c>
      <c r="N72" s="91">
        <f t="shared" si="10"/>
        <v>129860639.97</v>
      </c>
      <c r="O72" s="92">
        <f t="shared" si="10"/>
        <v>45489967.920000002</v>
      </c>
    </row>
    <row r="73" spans="1:15" s="33" customFormat="1" ht="35.25" customHeight="1">
      <c r="A73" s="108" t="s">
        <v>1</v>
      </c>
      <c r="B73" s="108" t="s">
        <v>1</v>
      </c>
      <c r="C73" s="118" t="s">
        <v>1</v>
      </c>
      <c r="D73" s="34" t="s">
        <v>1</v>
      </c>
      <c r="E73" s="138" t="s">
        <v>89</v>
      </c>
      <c r="F73" s="139" t="s">
        <v>1</v>
      </c>
      <c r="G73" s="90">
        <f t="shared" ref="G73:O73" si="11">G61+G64</f>
        <v>34050000</v>
      </c>
      <c r="H73" s="91">
        <f t="shared" si="11"/>
        <v>56806415</v>
      </c>
      <c r="I73" s="91">
        <f t="shared" si="11"/>
        <v>52117866.810000002</v>
      </c>
      <c r="J73" s="91">
        <f t="shared" si="11"/>
        <v>33800000</v>
      </c>
      <c r="K73" s="91">
        <f t="shared" si="11"/>
        <v>43944678.340000004</v>
      </c>
      <c r="L73" s="91">
        <f t="shared" si="11"/>
        <v>35881482.609999999</v>
      </c>
      <c r="M73" s="91">
        <f t="shared" si="11"/>
        <v>35000000</v>
      </c>
      <c r="N73" s="91">
        <f t="shared" si="11"/>
        <v>42364655.759999998</v>
      </c>
      <c r="O73" s="92">
        <f t="shared" si="11"/>
        <v>5689555.3799999999</v>
      </c>
    </row>
    <row r="74" spans="1:15" s="33" customFormat="1" ht="35.25" customHeight="1">
      <c r="A74" s="108" t="s">
        <v>1</v>
      </c>
      <c r="B74" s="108" t="s">
        <v>1</v>
      </c>
      <c r="C74" s="118" t="s">
        <v>1</v>
      </c>
      <c r="D74" s="34" t="s">
        <v>1</v>
      </c>
      <c r="E74" s="138" t="s">
        <v>84</v>
      </c>
      <c r="F74" s="139" t="s">
        <v>90</v>
      </c>
      <c r="G74" s="90">
        <f t="shared" ref="G74:O74" si="12">G67</f>
        <v>0</v>
      </c>
      <c r="H74" s="91">
        <f t="shared" si="12"/>
        <v>0</v>
      </c>
      <c r="I74" s="91">
        <f t="shared" si="12"/>
        <v>0</v>
      </c>
      <c r="J74" s="91">
        <f t="shared" si="12"/>
        <v>0</v>
      </c>
      <c r="K74" s="91">
        <f t="shared" si="12"/>
        <v>0</v>
      </c>
      <c r="L74" s="91">
        <f t="shared" si="12"/>
        <v>0</v>
      </c>
      <c r="M74" s="91">
        <f t="shared" si="12"/>
        <v>0</v>
      </c>
      <c r="N74" s="91">
        <f t="shared" si="12"/>
        <v>0</v>
      </c>
      <c r="O74" s="92">
        <f t="shared" si="12"/>
        <v>0</v>
      </c>
    </row>
    <row r="75" spans="1:15" s="33" customFormat="1" ht="35.25" customHeight="1">
      <c r="A75" s="108" t="s">
        <v>1</v>
      </c>
      <c r="B75" s="108" t="s">
        <v>1</v>
      </c>
      <c r="C75" s="118" t="s">
        <v>1</v>
      </c>
      <c r="D75" s="34" t="s">
        <v>1</v>
      </c>
      <c r="E75" s="138" t="s">
        <v>91</v>
      </c>
      <c r="F75" s="139" t="s">
        <v>90</v>
      </c>
      <c r="G75" s="90">
        <f t="shared" ref="G75:O75" si="13">G68</f>
        <v>0</v>
      </c>
      <c r="H75" s="91">
        <f t="shared" si="13"/>
        <v>0</v>
      </c>
      <c r="I75" s="91">
        <f t="shared" si="13"/>
        <v>0</v>
      </c>
      <c r="J75" s="91">
        <f t="shared" si="13"/>
        <v>0</v>
      </c>
      <c r="K75" s="91">
        <f t="shared" si="13"/>
        <v>0</v>
      </c>
      <c r="L75" s="91">
        <f t="shared" si="13"/>
        <v>0</v>
      </c>
      <c r="M75" s="91">
        <f t="shared" si="13"/>
        <v>0</v>
      </c>
      <c r="N75" s="91">
        <f t="shared" si="13"/>
        <v>0</v>
      </c>
      <c r="O75" s="92">
        <f t="shared" si="13"/>
        <v>0</v>
      </c>
    </row>
    <row r="76" spans="1:15" s="79" customFormat="1" ht="54" customHeight="1">
      <c r="A76" s="109" t="s">
        <v>1</v>
      </c>
      <c r="B76" s="109" t="s">
        <v>1</v>
      </c>
      <c r="C76" s="120" t="s">
        <v>1</v>
      </c>
      <c r="D76" s="80" t="s">
        <v>1</v>
      </c>
      <c r="E76" s="142" t="s">
        <v>92</v>
      </c>
      <c r="F76" s="143" t="s">
        <v>1</v>
      </c>
      <c r="G76" s="99">
        <f t="shared" ref="G76:O76" si="14">G72+G73+G74+G75</f>
        <v>126945000</v>
      </c>
      <c r="H76" s="100">
        <f t="shared" si="14"/>
        <v>163002582.03</v>
      </c>
      <c r="I76" s="100">
        <f t="shared" si="14"/>
        <v>153184272.39999998</v>
      </c>
      <c r="J76" s="100">
        <f t="shared" si="14"/>
        <v>152964000</v>
      </c>
      <c r="K76" s="100">
        <f t="shared" si="14"/>
        <v>184135233.50999999</v>
      </c>
      <c r="L76" s="100">
        <f t="shared" si="14"/>
        <v>165911212.38</v>
      </c>
      <c r="M76" s="100">
        <f t="shared" si="14"/>
        <v>164192000</v>
      </c>
      <c r="N76" s="100">
        <f t="shared" si="14"/>
        <v>172225295.72999999</v>
      </c>
      <c r="O76" s="101">
        <f t="shared" si="14"/>
        <v>51179523.300000004</v>
      </c>
    </row>
    <row r="77" spans="1:15" s="8" customFormat="1">
      <c r="A77" s="110" t="s">
        <v>1</v>
      </c>
      <c r="B77" s="110" t="s">
        <v>1</v>
      </c>
      <c r="C77" s="121" t="s">
        <v>1</v>
      </c>
      <c r="D77" s="21" t="s">
        <v>1</v>
      </c>
      <c r="E77" s="11" t="s">
        <v>1</v>
      </c>
      <c r="F77" s="12" t="s">
        <v>1</v>
      </c>
      <c r="G77" s="27" t="s">
        <v>1</v>
      </c>
      <c r="H77" s="27" t="s">
        <v>1</v>
      </c>
      <c r="I77" s="27" t="s">
        <v>1</v>
      </c>
      <c r="J77" s="13" t="s">
        <v>1</v>
      </c>
      <c r="K77" s="13" t="s">
        <v>1</v>
      </c>
      <c r="L77" s="11" t="s">
        <v>1</v>
      </c>
      <c r="M77" s="11" t="s">
        <v>1</v>
      </c>
      <c r="N77" s="11" t="s">
        <v>1</v>
      </c>
      <c r="O77" s="11" t="s">
        <v>1</v>
      </c>
    </row>
    <row r="78" spans="1:15" ht="15">
      <c r="E78" s="136" t="s">
        <v>1</v>
      </c>
      <c r="F78" s="137" t="s">
        <v>1</v>
      </c>
      <c r="G78" s="28" t="s">
        <v>1</v>
      </c>
      <c r="H78" s="28" t="s">
        <v>1</v>
      </c>
      <c r="I78" s="28" t="s">
        <v>1</v>
      </c>
      <c r="J78" s="14" t="s">
        <v>1</v>
      </c>
      <c r="K78" s="14" t="s">
        <v>1</v>
      </c>
      <c r="L78" s="15" t="s">
        <v>1</v>
      </c>
      <c r="M78" s="15" t="s">
        <v>1</v>
      </c>
      <c r="N78" s="15" t="s">
        <v>1</v>
      </c>
      <c r="O78" s="15" t="s">
        <v>1</v>
      </c>
    </row>
    <row r="79" spans="1:15" ht="15">
      <c r="E79" s="16" t="s">
        <v>1</v>
      </c>
      <c r="F79" s="17" t="s">
        <v>1</v>
      </c>
      <c r="G79" s="29" t="s">
        <v>1</v>
      </c>
      <c r="H79" s="29" t="s">
        <v>1</v>
      </c>
      <c r="I79" s="29" t="s">
        <v>1</v>
      </c>
      <c r="J79" s="14" t="s">
        <v>1</v>
      </c>
      <c r="K79" s="14" t="s">
        <v>1</v>
      </c>
      <c r="L79" s="15" t="s">
        <v>1</v>
      </c>
      <c r="M79" s="15" t="s">
        <v>1</v>
      </c>
      <c r="N79" s="15" t="s">
        <v>1</v>
      </c>
      <c r="O79" s="15" t="s">
        <v>1</v>
      </c>
    </row>
    <row r="80" spans="1:15" ht="15">
      <c r="E80" s="3" t="s">
        <v>1</v>
      </c>
      <c r="F80" s="10" t="s">
        <v>1</v>
      </c>
      <c r="G80" s="30" t="s">
        <v>1</v>
      </c>
      <c r="H80" s="30" t="s">
        <v>1</v>
      </c>
      <c r="I80" s="30" t="s">
        <v>1</v>
      </c>
      <c r="J80" s="6" t="s">
        <v>1</v>
      </c>
      <c r="K80" s="6" t="s">
        <v>1</v>
      </c>
      <c r="L80" s="4" t="s">
        <v>1</v>
      </c>
      <c r="M80" s="4" t="s">
        <v>1</v>
      </c>
      <c r="N80" s="4" t="s">
        <v>1</v>
      </c>
      <c r="O80" s="4" t="s">
        <v>1</v>
      </c>
    </row>
    <row r="81" spans="5:15" ht="15">
      <c r="E81" s="3" t="s">
        <v>1</v>
      </c>
      <c r="F81" s="10" t="s">
        <v>1</v>
      </c>
      <c r="G81" s="10" t="s">
        <v>1</v>
      </c>
      <c r="H81" s="10" t="s">
        <v>1</v>
      </c>
      <c r="I81" s="10" t="s">
        <v>1</v>
      </c>
      <c r="J81" s="6" t="s">
        <v>1</v>
      </c>
      <c r="K81" s="6" t="s">
        <v>1</v>
      </c>
      <c r="L81" s="4" t="s">
        <v>1</v>
      </c>
      <c r="M81" s="4" t="s">
        <v>1</v>
      </c>
      <c r="N81" s="4" t="s">
        <v>1</v>
      </c>
      <c r="O81" s="4" t="s">
        <v>1</v>
      </c>
    </row>
    <row r="82" spans="5:15" ht="15">
      <c r="E82" s="3" t="s">
        <v>1</v>
      </c>
      <c r="F82" s="10" t="s">
        <v>1</v>
      </c>
      <c r="G82" s="10" t="s">
        <v>1</v>
      </c>
      <c r="H82" s="10" t="s">
        <v>1</v>
      </c>
      <c r="I82" s="10" t="s">
        <v>1</v>
      </c>
      <c r="J82" s="6" t="s">
        <v>1</v>
      </c>
      <c r="K82" s="6" t="s">
        <v>1</v>
      </c>
      <c r="L82" s="4" t="s">
        <v>1</v>
      </c>
      <c r="M82" s="4" t="s">
        <v>1</v>
      </c>
      <c r="N82" s="4" t="s">
        <v>1</v>
      </c>
      <c r="O82" s="4" t="s">
        <v>1</v>
      </c>
    </row>
  </sheetData>
  <mergeCells count="15">
    <mergeCell ref="E78:F78"/>
    <mergeCell ref="E72:F72"/>
    <mergeCell ref="E71:F71"/>
    <mergeCell ref="E70:F70"/>
    <mergeCell ref="E73:F73"/>
    <mergeCell ref="E76:F76"/>
    <mergeCell ref="E74:F74"/>
    <mergeCell ref="E75:F75"/>
    <mergeCell ref="E12:O12"/>
    <mergeCell ref="E13:O13"/>
    <mergeCell ref="E17:F18"/>
    <mergeCell ref="F15:O15"/>
    <mergeCell ref="J17:L18"/>
    <mergeCell ref="M17:O18"/>
    <mergeCell ref="G17:I18"/>
  </mergeCells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41" orientation="portrait" useFirstPageNumber="1" horizontalDpi="300" verticalDpi="300" r:id="rId1"/>
  <headerFooter alignWithMargins="0">
    <oddFooter>&amp;L&amp;"Tahoma,Kalın"&amp;D &amp;T&amp;R&amp;"Tahoma,Kalın"e-bütçe BÜMKO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Form14</vt:lpstr>
      <vt:lpstr>Asama0</vt:lpstr>
      <vt:lpstr>Asama1</vt:lpstr>
      <vt:lpstr>Asama2</vt:lpstr>
      <vt:lpstr>AsamaAd0</vt:lpstr>
      <vt:lpstr>AsamaAd1</vt:lpstr>
      <vt:lpstr>AsamaAd2</vt:lpstr>
      <vt:lpstr>AyAd</vt:lpstr>
      <vt:lpstr>AyNo</vt:lpstr>
      <vt:lpstr>ButceYil</vt:lpstr>
      <vt:lpstr>KurAd</vt:lpstr>
      <vt:lpstr>KurKod</vt:lpstr>
      <vt:lpstr>Form14!Print_Area</vt:lpstr>
      <vt:lpstr>SatirBaslik</vt:lpstr>
      <vt:lpstr>SutunBaslik</vt:lpstr>
      <vt:lpstr>TahminAsama</vt:lpstr>
      <vt:lpstr>TahminAsamaAd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oaras</cp:lastModifiedBy>
  <dcterms:created xsi:type="dcterms:W3CDTF">2012-05-14T09:08:50Z</dcterms:created>
  <dcterms:modified xsi:type="dcterms:W3CDTF">2012-05-14T09:57:59Z</dcterms:modified>
</cp:coreProperties>
</file>